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6-Appropriateness/predictors of visits by health conditions/Conditions/02-May_require_antibiotics/"/>
    </mc:Choice>
  </mc:AlternateContent>
  <xr:revisionPtr revIDLastSave="0" documentId="13_ncr:1_{74AA66B1-02DE-44C9-AF34-B47165C6130D}" xr6:coauthVersionLast="47" xr6:coauthVersionMax="47" xr10:uidLastSave="{00000000-0000-0000-0000-000000000000}"/>
  <bookViews>
    <workbookView xWindow="-120" yWindow="-120" windowWidth="29040" windowHeight="15840" tabRatio="799" activeTab="2" xr2:uid="{00000000-000D-0000-FFFF-FFFF00000000}"/>
  </bookViews>
  <sheets>
    <sheet name="Suppltbl_adult" sheetId="19" r:id="rId1"/>
    <sheet name="Suppltbl_kids" sheetId="32" r:id="rId2"/>
    <sheet name="fig_adult" sheetId="35" r:id="rId3"/>
    <sheet name="fig_kids" sheetId="20" r:id="rId4"/>
    <sheet name="fig_data" sheetId="33" r:id="rId5"/>
    <sheet name="tbl_data" sheetId="31" r:id="rId6"/>
    <sheet name="Odds_adults" sheetId="29" r:id="rId7"/>
    <sheet name="Odds_kids" sheetId="3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4" i="33" l="1"/>
  <c r="W33" i="33"/>
  <c r="W29" i="33"/>
  <c r="W27" i="33"/>
  <c r="W25" i="33"/>
  <c r="W23" i="33"/>
  <c r="W18" i="33"/>
  <c r="W16" i="33"/>
  <c r="W14" i="33"/>
  <c r="W10" i="33"/>
  <c r="W7" i="33"/>
  <c r="W5" i="33"/>
  <c r="W4" i="33"/>
  <c r="K44" i="33"/>
  <c r="K43" i="33"/>
  <c r="K39" i="33"/>
  <c r="K37" i="33"/>
  <c r="K35" i="33"/>
  <c r="K33" i="33"/>
  <c r="K31" i="33"/>
  <c r="K26" i="33"/>
  <c r="K24" i="33"/>
  <c r="K22" i="33"/>
  <c r="K18" i="33"/>
  <c r="K16" i="33"/>
  <c r="K12" i="33"/>
  <c r="K9" i="33"/>
  <c r="K5" i="33"/>
  <c r="K4" i="33"/>
  <c r="B4" i="33" l="1"/>
  <c r="N34" i="33"/>
  <c r="N33" i="33"/>
  <c r="N29" i="33"/>
  <c r="N27" i="33"/>
  <c r="N25" i="33"/>
  <c r="N23" i="33"/>
  <c r="N18" i="33"/>
  <c r="N16" i="33"/>
  <c r="N14" i="33"/>
  <c r="N10" i="33"/>
  <c r="N7" i="33"/>
  <c r="N5" i="33"/>
  <c r="N4" i="33"/>
  <c r="P4" i="33"/>
  <c r="P5" i="33" s="1"/>
  <c r="P6" i="33" s="1"/>
  <c r="P7" i="33" s="1"/>
  <c r="P8" i="33" s="1"/>
  <c r="P9" i="33" s="1"/>
  <c r="P10" i="33" s="1"/>
  <c r="P11" i="33" s="1"/>
  <c r="P12" i="33" s="1"/>
  <c r="P13" i="33" s="1"/>
  <c r="P14" i="33" s="1"/>
  <c r="P15" i="33" s="1"/>
  <c r="P16" i="33" s="1"/>
  <c r="P17" i="33" s="1"/>
  <c r="P18" i="33" s="1"/>
  <c r="P19" i="33" s="1"/>
  <c r="P20" i="33" s="1"/>
  <c r="P21" i="33" s="1"/>
  <c r="P22" i="33" s="1"/>
  <c r="P23" i="33" s="1"/>
  <c r="P24" i="33" s="1"/>
  <c r="P25" i="33" s="1"/>
  <c r="P26" i="33" s="1"/>
  <c r="P27" i="33" s="1"/>
  <c r="P28" i="33" s="1"/>
  <c r="P29" i="33" s="1"/>
  <c r="P30" i="33" s="1"/>
  <c r="P31" i="33" s="1"/>
  <c r="P32" i="33" s="1"/>
  <c r="P33" i="33" s="1"/>
  <c r="P34" i="33" s="1"/>
  <c r="P35" i="33" s="1"/>
  <c r="P38" i="33" s="1"/>
  <c r="B44" i="33"/>
  <c r="B43" i="33"/>
  <c r="B39" i="33"/>
  <c r="B37" i="33"/>
  <c r="B35" i="33"/>
  <c r="B33" i="33"/>
  <c r="B31" i="33"/>
  <c r="B26" i="33"/>
  <c r="B24" i="33"/>
  <c r="B22" i="33"/>
  <c r="B18" i="33"/>
  <c r="B16" i="33"/>
  <c r="B12" i="33"/>
  <c r="B9" i="33"/>
  <c r="B5" i="33"/>
  <c r="D4" i="33"/>
  <c r="D5" i="33" s="1"/>
  <c r="D6" i="33" s="1"/>
  <c r="D7" i="33" s="1"/>
  <c r="D8" i="33" s="1"/>
  <c r="D9" i="33" s="1"/>
  <c r="D10" i="33" l="1"/>
  <c r="J45" i="33"/>
  <c r="I45" i="33"/>
  <c r="H45" i="33"/>
  <c r="E45" i="33"/>
  <c r="J42" i="33"/>
  <c r="I42" i="33"/>
  <c r="H42" i="33"/>
  <c r="E42" i="33"/>
  <c r="J41" i="33"/>
  <c r="I41" i="33"/>
  <c r="H41" i="33"/>
  <c r="E41" i="33"/>
  <c r="J40" i="33"/>
  <c r="I40" i="33"/>
  <c r="H40" i="33"/>
  <c r="E40" i="33"/>
  <c r="J38" i="33"/>
  <c r="I38" i="33"/>
  <c r="H38" i="33"/>
  <c r="E38" i="33"/>
  <c r="J36" i="33"/>
  <c r="I36" i="33"/>
  <c r="H36" i="33"/>
  <c r="E36" i="33"/>
  <c r="V35" i="33"/>
  <c r="U35" i="33"/>
  <c r="T35" i="33"/>
  <c r="Q35" i="33"/>
  <c r="J34" i="33"/>
  <c r="I34" i="33"/>
  <c r="H34" i="33"/>
  <c r="E34" i="33"/>
  <c r="V32" i="33"/>
  <c r="U32" i="33"/>
  <c r="T32" i="33"/>
  <c r="Q32" i="33"/>
  <c r="J32" i="33"/>
  <c r="I32" i="33"/>
  <c r="H32" i="33"/>
  <c r="E32" i="33"/>
  <c r="V31" i="33"/>
  <c r="U31" i="33"/>
  <c r="T31" i="33"/>
  <c r="Q31" i="33"/>
  <c r="V30" i="33"/>
  <c r="U30" i="33"/>
  <c r="T30" i="33"/>
  <c r="Q30" i="33"/>
  <c r="J30" i="33"/>
  <c r="I30" i="33"/>
  <c r="H30" i="33"/>
  <c r="E30" i="33"/>
  <c r="J29" i="33"/>
  <c r="I29" i="33"/>
  <c r="H29" i="33"/>
  <c r="E29" i="33"/>
  <c r="V28" i="33"/>
  <c r="U28" i="33"/>
  <c r="T28" i="33"/>
  <c r="Q28" i="33"/>
  <c r="J28" i="33"/>
  <c r="I28" i="33"/>
  <c r="H28" i="33"/>
  <c r="E28" i="33"/>
  <c r="J27" i="33"/>
  <c r="I27" i="33"/>
  <c r="H27" i="33"/>
  <c r="E27" i="33"/>
  <c r="V26" i="33"/>
  <c r="U26" i="33"/>
  <c r="T26" i="33"/>
  <c r="Q26" i="33"/>
  <c r="J25" i="33"/>
  <c r="I25" i="33"/>
  <c r="H25" i="33"/>
  <c r="E25" i="33"/>
  <c r="V24" i="33"/>
  <c r="U24" i="33"/>
  <c r="T24" i="33"/>
  <c r="Q24" i="33"/>
  <c r="J23" i="33"/>
  <c r="I23" i="33"/>
  <c r="H23" i="33"/>
  <c r="E23" i="33"/>
  <c r="V22" i="33"/>
  <c r="U22" i="33"/>
  <c r="T22" i="33"/>
  <c r="Q22" i="33"/>
  <c r="V21" i="33"/>
  <c r="U21" i="33"/>
  <c r="T21" i="33"/>
  <c r="Q21" i="33"/>
  <c r="J21" i="33"/>
  <c r="I21" i="33"/>
  <c r="H21" i="33"/>
  <c r="E21" i="33"/>
  <c r="V20" i="33"/>
  <c r="U20" i="33"/>
  <c r="T20" i="33"/>
  <c r="Q20" i="33"/>
  <c r="J20" i="33"/>
  <c r="I20" i="33"/>
  <c r="H20" i="33"/>
  <c r="E20" i="33"/>
  <c r="V19" i="33"/>
  <c r="U19" i="33"/>
  <c r="T19" i="33"/>
  <c r="Q19" i="33"/>
  <c r="J19" i="33"/>
  <c r="I19" i="33"/>
  <c r="H19" i="33"/>
  <c r="E19" i="33"/>
  <c r="V17" i="33"/>
  <c r="U17" i="33"/>
  <c r="T17" i="33"/>
  <c r="Q17" i="33"/>
  <c r="J17" i="33"/>
  <c r="I17" i="33"/>
  <c r="H17" i="33"/>
  <c r="E17" i="33"/>
  <c r="V15" i="33"/>
  <c r="U15" i="33"/>
  <c r="T15" i="33"/>
  <c r="Q15" i="33"/>
  <c r="J15" i="33"/>
  <c r="I15" i="33"/>
  <c r="H15" i="33"/>
  <c r="E15" i="33"/>
  <c r="J14" i="33"/>
  <c r="I14" i="33"/>
  <c r="H14" i="33"/>
  <c r="E14" i="33"/>
  <c r="V13" i="33"/>
  <c r="U13" i="33"/>
  <c r="T13" i="33"/>
  <c r="Q13" i="33"/>
  <c r="J13" i="33"/>
  <c r="I13" i="33"/>
  <c r="H13" i="33"/>
  <c r="E13" i="33"/>
  <c r="V12" i="33"/>
  <c r="U12" i="33"/>
  <c r="T12" i="33"/>
  <c r="Q12" i="33"/>
  <c r="V11" i="33"/>
  <c r="U11" i="33"/>
  <c r="T11" i="33"/>
  <c r="Q11" i="33"/>
  <c r="J11" i="33"/>
  <c r="I11" i="33"/>
  <c r="H11" i="33"/>
  <c r="E11" i="33"/>
  <c r="J10" i="33"/>
  <c r="I10" i="33"/>
  <c r="H10" i="33"/>
  <c r="E10" i="33"/>
  <c r="V9" i="33"/>
  <c r="U9" i="33"/>
  <c r="T9" i="33"/>
  <c r="Q9" i="33"/>
  <c r="V8" i="33"/>
  <c r="U8" i="33"/>
  <c r="T8" i="33"/>
  <c r="Q8" i="33"/>
  <c r="J8" i="33"/>
  <c r="I8" i="33"/>
  <c r="H8" i="33"/>
  <c r="E8" i="33"/>
  <c r="J7" i="33"/>
  <c r="I7" i="33"/>
  <c r="H7" i="33"/>
  <c r="E7" i="33"/>
  <c r="V6" i="33"/>
  <c r="U6" i="33"/>
  <c r="T6" i="33"/>
  <c r="Q6" i="33"/>
  <c r="J6" i="33"/>
  <c r="I6" i="33"/>
  <c r="H6" i="33"/>
  <c r="E6" i="33"/>
  <c r="G45" i="31"/>
  <c r="H45" i="31" s="1"/>
  <c r="F45" i="31"/>
  <c r="E45" i="31"/>
  <c r="D45" i="31"/>
  <c r="G42" i="31"/>
  <c r="H42" i="31" s="1"/>
  <c r="F42" i="31"/>
  <c r="E42" i="31"/>
  <c r="D42" i="31"/>
  <c r="C42" i="31"/>
  <c r="C43" i="32" s="1"/>
  <c r="G41" i="31"/>
  <c r="H41" i="31" s="1"/>
  <c r="F41" i="31"/>
  <c r="E41" i="31"/>
  <c r="D41" i="31"/>
  <c r="G40" i="31"/>
  <c r="H40" i="31" s="1"/>
  <c r="F40" i="31"/>
  <c r="E40" i="31"/>
  <c r="D40" i="31"/>
  <c r="G38" i="31"/>
  <c r="H38" i="31" s="1"/>
  <c r="F38" i="31"/>
  <c r="E38" i="31"/>
  <c r="D38" i="31"/>
  <c r="C38" i="31"/>
  <c r="C39" i="32" s="1"/>
  <c r="G36" i="31"/>
  <c r="H36" i="31" s="1"/>
  <c r="F36" i="31"/>
  <c r="E36" i="31"/>
  <c r="D36" i="31"/>
  <c r="P35" i="31"/>
  <c r="Q35" i="31" s="1"/>
  <c r="O35" i="31"/>
  <c r="N35" i="31"/>
  <c r="M35" i="31"/>
  <c r="L35" i="31"/>
  <c r="C36" i="19" s="1"/>
  <c r="G34" i="31"/>
  <c r="H34" i="31" s="1"/>
  <c r="F34" i="31"/>
  <c r="E34" i="31"/>
  <c r="D34" i="31"/>
  <c r="C34" i="31"/>
  <c r="C35" i="32" s="1"/>
  <c r="P32" i="31"/>
  <c r="Q32" i="31" s="1"/>
  <c r="O32" i="31"/>
  <c r="N32" i="31"/>
  <c r="K32" i="31" s="1"/>
  <c r="B33" i="19" s="1"/>
  <c r="M32" i="31"/>
  <c r="G32" i="31"/>
  <c r="H32" i="31" s="1"/>
  <c r="F32" i="31"/>
  <c r="E32" i="31"/>
  <c r="D32" i="31"/>
  <c r="C32" i="31"/>
  <c r="C33" i="32" s="1"/>
  <c r="P31" i="31"/>
  <c r="Q31" i="31" s="1"/>
  <c r="O31" i="31"/>
  <c r="N31" i="31"/>
  <c r="M31" i="31"/>
  <c r="L31" i="31"/>
  <c r="P30" i="31"/>
  <c r="Q30" i="31" s="1"/>
  <c r="O30" i="31"/>
  <c r="N30" i="31"/>
  <c r="M30" i="31"/>
  <c r="G30" i="31"/>
  <c r="H30" i="31" s="1"/>
  <c r="F30" i="31"/>
  <c r="E30" i="31"/>
  <c r="D30" i="31"/>
  <c r="C30" i="31"/>
  <c r="C31" i="32" s="1"/>
  <c r="G29" i="31"/>
  <c r="H29" i="31" s="1"/>
  <c r="F29" i="31"/>
  <c r="E29" i="31"/>
  <c r="D29" i="31"/>
  <c r="P28" i="31"/>
  <c r="Q28" i="31" s="1"/>
  <c r="O28" i="31"/>
  <c r="N28" i="31"/>
  <c r="M28" i="31"/>
  <c r="G28" i="31"/>
  <c r="H28" i="31" s="1"/>
  <c r="F28" i="31"/>
  <c r="E28" i="31"/>
  <c r="D28" i="31"/>
  <c r="C28" i="31"/>
  <c r="C29" i="32" s="1"/>
  <c r="G27" i="31"/>
  <c r="H27" i="31" s="1"/>
  <c r="F27" i="31"/>
  <c r="E27" i="31"/>
  <c r="D27" i="31"/>
  <c r="P26" i="31"/>
  <c r="Q26" i="31" s="1"/>
  <c r="O26" i="31"/>
  <c r="N26" i="31"/>
  <c r="M26" i="31"/>
  <c r="L26" i="31"/>
  <c r="C27" i="19" s="1"/>
  <c r="G25" i="31"/>
  <c r="H25" i="31" s="1"/>
  <c r="F25" i="31"/>
  <c r="E25" i="31"/>
  <c r="D25" i="31"/>
  <c r="C25" i="31"/>
  <c r="C26" i="32" s="1"/>
  <c r="P24" i="31"/>
  <c r="Q24" i="31" s="1"/>
  <c r="O24" i="31"/>
  <c r="N24" i="31"/>
  <c r="M24" i="31"/>
  <c r="G23" i="31"/>
  <c r="H23" i="31" s="1"/>
  <c r="F23" i="31"/>
  <c r="E23" i="31"/>
  <c r="D23" i="31"/>
  <c r="C23" i="31"/>
  <c r="C24" i="32" s="1"/>
  <c r="P22" i="31"/>
  <c r="Q22" i="31" s="1"/>
  <c r="O22" i="31"/>
  <c r="N22" i="31"/>
  <c r="M22" i="31"/>
  <c r="P21" i="31"/>
  <c r="Q21" i="31" s="1"/>
  <c r="O21" i="31"/>
  <c r="N21" i="31"/>
  <c r="M21" i="31"/>
  <c r="G21" i="31"/>
  <c r="H21" i="31" s="1"/>
  <c r="F21" i="31"/>
  <c r="E21" i="31"/>
  <c r="D21" i="31"/>
  <c r="C21" i="31"/>
  <c r="C22" i="32" s="1"/>
  <c r="P20" i="31"/>
  <c r="Q20" i="31" s="1"/>
  <c r="O20" i="31"/>
  <c r="N20" i="31"/>
  <c r="M20" i="31"/>
  <c r="K20" i="31" s="1"/>
  <c r="B21" i="19" s="1"/>
  <c r="G20" i="31"/>
  <c r="H20" i="31" s="1"/>
  <c r="F20" i="31"/>
  <c r="E20" i="31"/>
  <c r="D20" i="31"/>
  <c r="P19" i="31"/>
  <c r="Q19" i="31" s="1"/>
  <c r="O19" i="31"/>
  <c r="N19" i="31"/>
  <c r="M19" i="31"/>
  <c r="L19" i="31"/>
  <c r="C20" i="19" s="1"/>
  <c r="G19" i="31"/>
  <c r="H19" i="31" s="1"/>
  <c r="F19" i="31"/>
  <c r="E19" i="31"/>
  <c r="D19" i="31"/>
  <c r="P17" i="31"/>
  <c r="Q17" i="31" s="1"/>
  <c r="O17" i="31"/>
  <c r="N17" i="31"/>
  <c r="M17" i="31"/>
  <c r="L17" i="31"/>
  <c r="C18" i="19" s="1"/>
  <c r="G17" i="31"/>
  <c r="H17" i="31" s="1"/>
  <c r="F17" i="31"/>
  <c r="E17" i="31"/>
  <c r="D17" i="31"/>
  <c r="C17" i="31"/>
  <c r="C18" i="32" s="1"/>
  <c r="P15" i="31"/>
  <c r="Q15" i="31" s="1"/>
  <c r="O15" i="31"/>
  <c r="N15" i="31"/>
  <c r="K15" i="31" s="1"/>
  <c r="B16" i="19" s="1"/>
  <c r="M15" i="31"/>
  <c r="G15" i="31"/>
  <c r="H15" i="31" s="1"/>
  <c r="F15" i="31"/>
  <c r="E15" i="31"/>
  <c r="D15" i="31"/>
  <c r="C15" i="31"/>
  <c r="C16" i="32" s="1"/>
  <c r="G14" i="31"/>
  <c r="H14" i="31" s="1"/>
  <c r="F14" i="31"/>
  <c r="E14" i="31"/>
  <c r="D14" i="31"/>
  <c r="P13" i="31"/>
  <c r="Q13" i="31" s="1"/>
  <c r="O13" i="31"/>
  <c r="N13" i="31"/>
  <c r="M13" i="31"/>
  <c r="G13" i="31"/>
  <c r="H13" i="31" s="1"/>
  <c r="F13" i="31"/>
  <c r="E13" i="31"/>
  <c r="D13" i="31"/>
  <c r="C13" i="31"/>
  <c r="C14" i="32" s="1"/>
  <c r="P12" i="31"/>
  <c r="Q12" i="31" s="1"/>
  <c r="O12" i="31"/>
  <c r="N12" i="31"/>
  <c r="M12" i="31"/>
  <c r="P11" i="31"/>
  <c r="Q11" i="31" s="1"/>
  <c r="O11" i="31"/>
  <c r="N11" i="31"/>
  <c r="M11" i="31"/>
  <c r="L11" i="31"/>
  <c r="C12" i="19" s="1"/>
  <c r="G11" i="31"/>
  <c r="H11" i="31" s="1"/>
  <c r="F11" i="31"/>
  <c r="E11" i="31"/>
  <c r="D11" i="31"/>
  <c r="C11" i="31"/>
  <c r="C12" i="32" s="1"/>
  <c r="G10" i="31"/>
  <c r="H10" i="31" s="1"/>
  <c r="F10" i="31"/>
  <c r="E10" i="31"/>
  <c r="D10" i="31"/>
  <c r="P9" i="31"/>
  <c r="Q9" i="31" s="1"/>
  <c r="O9" i="31"/>
  <c r="N9" i="31"/>
  <c r="M9" i="31"/>
  <c r="L9" i="31"/>
  <c r="C10" i="19" s="1"/>
  <c r="P8" i="31"/>
  <c r="Q8" i="31" s="1"/>
  <c r="O8" i="31"/>
  <c r="N8" i="31"/>
  <c r="M8" i="31"/>
  <c r="G8" i="31"/>
  <c r="H8" i="31" s="1"/>
  <c r="F8" i="31"/>
  <c r="E8" i="31"/>
  <c r="D8" i="31"/>
  <c r="G7" i="31"/>
  <c r="H7" i="31" s="1"/>
  <c r="F7" i="31"/>
  <c r="E7" i="31"/>
  <c r="D7" i="31"/>
  <c r="C7" i="31"/>
  <c r="C8" i="32" s="1"/>
  <c r="P6" i="31"/>
  <c r="Q6" i="31" s="1"/>
  <c r="O6" i="31"/>
  <c r="N6" i="31"/>
  <c r="M6" i="31"/>
  <c r="G6" i="31"/>
  <c r="H6" i="31" s="1"/>
  <c r="F6" i="31"/>
  <c r="E6" i="31"/>
  <c r="D6" i="31"/>
  <c r="C6" i="31"/>
  <c r="C7" i="32" s="1"/>
  <c r="C32" i="19"/>
  <c r="K17" i="31" l="1"/>
  <c r="B18" i="19" s="1"/>
  <c r="K35" i="31"/>
  <c r="B36" i="19" s="1"/>
  <c r="K28" i="31"/>
  <c r="B29" i="19" s="1"/>
  <c r="B23" i="31"/>
  <c r="B24" i="32" s="1"/>
  <c r="B6" i="31"/>
  <c r="B7" i="32" s="1"/>
  <c r="K11" i="31"/>
  <c r="B12" i="19" s="1"/>
  <c r="B7" i="31"/>
  <c r="B8" i="32" s="1"/>
  <c r="L8" i="31"/>
  <c r="C9" i="19" s="1"/>
  <c r="C14" i="31"/>
  <c r="C15" i="32" s="1"/>
  <c r="K19" i="31"/>
  <c r="B20" i="19" s="1"/>
  <c r="L22" i="31"/>
  <c r="C23" i="19" s="1"/>
  <c r="C29" i="31"/>
  <c r="C30" i="32" s="1"/>
  <c r="C41" i="31"/>
  <c r="C42" i="32" s="1"/>
  <c r="L12" i="31"/>
  <c r="C13" i="19" s="1"/>
  <c r="C19" i="31"/>
  <c r="C20" i="32" s="1"/>
  <c r="L20" i="31"/>
  <c r="C21" i="19" s="1"/>
  <c r="C27" i="31"/>
  <c r="C28" i="32" s="1"/>
  <c r="K31" i="31"/>
  <c r="B32" i="19" s="1"/>
  <c r="C36" i="31"/>
  <c r="C37" i="32" s="1"/>
  <c r="L15" i="31"/>
  <c r="C16" i="19" s="1"/>
  <c r="L24" i="31"/>
  <c r="C25" i="19" s="1"/>
  <c r="L30" i="31"/>
  <c r="C31" i="19" s="1"/>
  <c r="L32" i="31"/>
  <c r="C33" i="19" s="1"/>
  <c r="C45" i="31"/>
  <c r="C46" i="32" s="1"/>
  <c r="K21" i="31"/>
  <c r="B22" i="19" s="1"/>
  <c r="L6" i="31"/>
  <c r="C7" i="19" s="1"/>
  <c r="K8" i="31"/>
  <c r="B9" i="19" s="1"/>
  <c r="C10" i="31"/>
  <c r="C11" i="32" s="1"/>
  <c r="C8" i="31"/>
  <c r="C9" i="32" s="1"/>
  <c r="L13" i="31"/>
  <c r="C14" i="19" s="1"/>
  <c r="C20" i="31"/>
  <c r="C21" i="32" s="1"/>
  <c r="L21" i="31"/>
  <c r="C22" i="19" s="1"/>
  <c r="L28" i="31"/>
  <c r="C29" i="19" s="1"/>
  <c r="C40" i="31"/>
  <c r="C41" i="32" s="1"/>
  <c r="G11" i="33"/>
  <c r="G15" i="33"/>
  <c r="G17" i="33"/>
  <c r="G20" i="33"/>
  <c r="G21" i="33"/>
  <c r="G28" i="33"/>
  <c r="G29" i="33"/>
  <c r="G34" i="33"/>
  <c r="G36" i="33"/>
  <c r="G40" i="33"/>
  <c r="G42" i="33"/>
  <c r="K6" i="33"/>
  <c r="B6" i="33" s="1"/>
  <c r="W6" i="33"/>
  <c r="N6" i="33" s="1"/>
  <c r="K7" i="33"/>
  <c r="B7" i="33" s="1"/>
  <c r="K8" i="33"/>
  <c r="B8" i="33" s="1"/>
  <c r="W8" i="33"/>
  <c r="N8" i="33" s="1"/>
  <c r="W9" i="33"/>
  <c r="N9" i="33" s="1"/>
  <c r="K10" i="33"/>
  <c r="B10" i="33" s="1"/>
  <c r="K11" i="33"/>
  <c r="B11" i="33" s="1"/>
  <c r="W11" i="33"/>
  <c r="N11" i="33" s="1"/>
  <c r="W12" i="33"/>
  <c r="N12" i="33" s="1"/>
  <c r="K13" i="33"/>
  <c r="B13" i="33" s="1"/>
  <c r="W13" i="33"/>
  <c r="N13" i="33" s="1"/>
  <c r="K14" i="33"/>
  <c r="B14" i="33" s="1"/>
  <c r="K15" i="33"/>
  <c r="B15" i="33" s="1"/>
  <c r="W15" i="33"/>
  <c r="N15" i="33" s="1"/>
  <c r="K17" i="33"/>
  <c r="B17" i="33" s="1"/>
  <c r="W17" i="33"/>
  <c r="N17" i="33" s="1"/>
  <c r="K19" i="33"/>
  <c r="B19" i="33" s="1"/>
  <c r="W19" i="33"/>
  <c r="N19" i="33" s="1"/>
  <c r="K20" i="33"/>
  <c r="B20" i="33" s="1"/>
  <c r="W20" i="33"/>
  <c r="N20" i="33" s="1"/>
  <c r="K21" i="33"/>
  <c r="B21" i="33" s="1"/>
  <c r="W21" i="33"/>
  <c r="N21" i="33" s="1"/>
  <c r="W22" i="33"/>
  <c r="N22" i="33" s="1"/>
  <c r="K23" i="33"/>
  <c r="B23" i="33" s="1"/>
  <c r="W24" i="33"/>
  <c r="N24" i="33" s="1"/>
  <c r="K25" i="33"/>
  <c r="B25" i="33" s="1"/>
  <c r="W26" i="33"/>
  <c r="N26" i="33" s="1"/>
  <c r="K27" i="33"/>
  <c r="B27" i="33" s="1"/>
  <c r="K28" i="33"/>
  <c r="B28" i="33" s="1"/>
  <c r="W28" i="33"/>
  <c r="N28" i="33" s="1"/>
  <c r="K29" i="33"/>
  <c r="B29" i="33" s="1"/>
  <c r="K30" i="33"/>
  <c r="B30" i="33" s="1"/>
  <c r="W30" i="33"/>
  <c r="N30" i="33" s="1"/>
  <c r="W31" i="33"/>
  <c r="N31" i="33" s="1"/>
  <c r="K32" i="33"/>
  <c r="B32" i="33" s="1"/>
  <c r="W32" i="33"/>
  <c r="N32" i="33" s="1"/>
  <c r="K34" i="33"/>
  <c r="B34" i="33" s="1"/>
  <c r="W35" i="33"/>
  <c r="N35" i="33" s="1"/>
  <c r="K36" i="33"/>
  <c r="B36" i="33" s="1"/>
  <c r="K38" i="33"/>
  <c r="B38" i="33" s="1"/>
  <c r="K40" i="33"/>
  <c r="B40" i="33" s="1"/>
  <c r="K41" i="33"/>
  <c r="B41" i="33" s="1"/>
  <c r="K42" i="33"/>
  <c r="B42" i="33" s="1"/>
  <c r="K45" i="33"/>
  <c r="B45" i="33" s="1"/>
  <c r="D11" i="33"/>
  <c r="D12" i="33" s="1"/>
  <c r="D13" i="33" s="1"/>
  <c r="D14" i="33" s="1"/>
  <c r="D15" i="33" s="1"/>
  <c r="B14" i="31"/>
  <c r="B15" i="32" s="1"/>
  <c r="B28" i="31"/>
  <c r="B29" i="32" s="1"/>
  <c r="K9" i="31"/>
  <c r="B10" i="19" s="1"/>
  <c r="K12" i="31"/>
  <c r="B13" i="19" s="1"/>
  <c r="K26" i="31"/>
  <c r="B27" i="19" s="1"/>
  <c r="K30" i="31"/>
  <c r="B31" i="19" s="1"/>
  <c r="B27" i="31"/>
  <c r="B28" i="32" s="1"/>
  <c r="K6" i="31"/>
  <c r="B7" i="19" s="1"/>
  <c r="K13" i="31"/>
  <c r="B14" i="19" s="1"/>
  <c r="K22" i="31"/>
  <c r="B23" i="19" s="1"/>
  <c r="K24" i="31"/>
  <c r="B25" i="19" s="1"/>
  <c r="B13" i="31"/>
  <c r="B14" i="32" s="1"/>
  <c r="B38" i="31"/>
  <c r="B39" i="32" s="1"/>
  <c r="B41" i="31"/>
  <c r="B42" i="32" s="1"/>
  <c r="B42" i="31"/>
  <c r="B43" i="32" s="1"/>
  <c r="B45" i="31"/>
  <c r="B46" i="32" s="1"/>
  <c r="B10" i="31"/>
  <c r="B11" i="32" s="1"/>
  <c r="B11" i="31"/>
  <c r="B12" i="32" s="1"/>
  <c r="B17" i="31"/>
  <c r="B18" i="32" s="1"/>
  <c r="B20" i="31"/>
  <c r="B21" i="32" s="1"/>
  <c r="B25" i="31"/>
  <c r="B26" i="32" s="1"/>
  <c r="B30" i="31"/>
  <c r="B31" i="32" s="1"/>
  <c r="B32" i="31"/>
  <c r="B33" i="32" s="1"/>
  <c r="B36" i="31"/>
  <c r="B37" i="32" s="1"/>
  <c r="B8" i="31"/>
  <c r="B9" i="32" s="1"/>
  <c r="B15" i="31"/>
  <c r="B16" i="32" s="1"/>
  <c r="B19" i="31"/>
  <c r="B20" i="32" s="1"/>
  <c r="B21" i="31"/>
  <c r="B22" i="32" s="1"/>
  <c r="B29" i="31"/>
  <c r="B30" i="32" s="1"/>
  <c r="B34" i="31"/>
  <c r="B35" i="32" s="1"/>
  <c r="B40" i="31"/>
  <c r="B41" i="32" s="1"/>
  <c r="R6" i="33"/>
  <c r="S6" i="33"/>
  <c r="R8" i="33"/>
  <c r="S8" i="33"/>
  <c r="R9" i="33"/>
  <c r="S9" i="33"/>
  <c r="R11" i="33"/>
  <c r="S11" i="33"/>
  <c r="R12" i="33"/>
  <c r="S12" i="33"/>
  <c r="R13" i="33"/>
  <c r="S13" i="33"/>
  <c r="R15" i="33"/>
  <c r="S15" i="33"/>
  <c r="R17" i="33"/>
  <c r="S17" i="33"/>
  <c r="R19" i="33"/>
  <c r="S19" i="33"/>
  <c r="R20" i="33"/>
  <c r="S20" i="33"/>
  <c r="R21" i="33"/>
  <c r="S21" i="33"/>
  <c r="R22" i="33"/>
  <c r="S22" i="33"/>
  <c r="R24" i="33"/>
  <c r="S24" i="33"/>
  <c r="R26" i="33"/>
  <c r="S26" i="33"/>
  <c r="R28" i="33"/>
  <c r="S28" i="33"/>
  <c r="R30" i="33"/>
  <c r="S30" i="33"/>
  <c r="R31" i="33"/>
  <c r="S31" i="33"/>
  <c r="R32" i="33"/>
  <c r="S32" i="33"/>
  <c r="R35" i="33"/>
  <c r="S35" i="33"/>
  <c r="F27" i="33"/>
  <c r="F32" i="33"/>
  <c r="F23" i="33"/>
  <c r="F25" i="33"/>
  <c r="G27" i="33"/>
  <c r="F28" i="33"/>
  <c r="F30" i="33"/>
  <c r="F45" i="33"/>
  <c r="F10" i="33"/>
  <c r="F19" i="33"/>
  <c r="F8" i="33"/>
  <c r="F17" i="33"/>
  <c r="F20" i="33"/>
  <c r="F7" i="33"/>
  <c r="F13" i="33"/>
  <c r="G23" i="33"/>
  <c r="F38" i="33"/>
  <c r="F40" i="33"/>
  <c r="F6" i="33"/>
  <c r="G8" i="33"/>
  <c r="G10" i="33"/>
  <c r="F11" i="33"/>
  <c r="F14" i="33"/>
  <c r="F15" i="33"/>
  <c r="G19" i="33"/>
  <c r="F21" i="33"/>
  <c r="G25" i="33"/>
  <c r="F29" i="33"/>
  <c r="G30" i="33"/>
  <c r="G32" i="33"/>
  <c r="F34" i="33"/>
  <c r="F36" i="33"/>
  <c r="G38" i="33"/>
  <c r="F41" i="33"/>
  <c r="F42" i="33"/>
  <c r="G45" i="33"/>
  <c r="G6" i="33"/>
  <c r="G7" i="33"/>
  <c r="G13" i="33"/>
  <c r="G14" i="33"/>
  <c r="G41" i="33"/>
  <c r="D16" i="33" l="1"/>
  <c r="D17" i="33" s="1"/>
  <c r="D18" i="33" l="1"/>
  <c r="D19" i="33" s="1"/>
  <c r="D20" i="33" s="1"/>
  <c r="D21" i="33" s="1"/>
  <c r="D22" i="33" s="1"/>
  <c r="D23" i="33" s="1"/>
  <c r="D24" i="33" l="1"/>
  <c r="D25" i="33" s="1"/>
  <c r="D26" i="33" l="1"/>
  <c r="D27" i="33" s="1"/>
  <c r="D28" i="33" s="1"/>
  <c r="D29" i="33" s="1"/>
  <c r="D30" i="33" s="1"/>
  <c r="D31" i="33" l="1"/>
  <c r="D32" i="33" s="1"/>
  <c r="D33" i="33" l="1"/>
  <c r="D34" i="33" s="1"/>
  <c r="D35" i="33" l="1"/>
  <c r="D36" i="33" s="1"/>
  <c r="D37" i="33" l="1"/>
  <c r="D38" i="33" s="1"/>
  <c r="D39" i="33" l="1"/>
  <c r="D40" i="33" s="1"/>
  <c r="D41" i="33" s="1"/>
  <c r="D42" i="33" s="1"/>
  <c r="D43" i="33" s="1"/>
  <c r="D44" i="33" s="1"/>
  <c r="D45" i="33" s="1"/>
  <c r="D48" i="33" s="1"/>
</calcChain>
</file>

<file path=xl/sharedStrings.xml><?xml version="1.0" encoding="utf-8"?>
<sst xmlns="http://schemas.openxmlformats.org/spreadsheetml/2006/main" count="1669" uniqueCount="148">
  <si>
    <t>diagg</t>
  </si>
  <si>
    <t>n</t>
  </si>
  <si>
    <t>PERCENT</t>
  </si>
  <si>
    <t>ClassVal0</t>
  </si>
  <si>
    <t>.</t>
  </si>
  <si>
    <t>&lt;.0001</t>
  </si>
  <si>
    <t>mdsex1</t>
  </si>
  <si>
    <t>PhysLoc</t>
  </si>
  <si>
    <t>MDtrain</t>
  </si>
  <si>
    <t>1.Canada/USA</t>
  </si>
  <si>
    <t>2.NOT-Canada/USA</t>
  </si>
  <si>
    <t>HospPriv</t>
  </si>
  <si>
    <t>Fee</t>
  </si>
  <si>
    <t>S.at least some salary, 2014-2016</t>
  </si>
  <si>
    <t>Y.always Fee, 2014-2016</t>
  </si>
  <si>
    <t>PatientAgeGr</t>
  </si>
  <si>
    <t>15-64</t>
  </si>
  <si>
    <t>65+</t>
  </si>
  <si>
    <t>sex1</t>
  </si>
  <si>
    <t>Charlson</t>
  </si>
  <si>
    <t>3+</t>
  </si>
  <si>
    <t>vis2majMD1</t>
  </si>
  <si>
    <t>0.OtherMD</t>
  </si>
  <si>
    <t>1.MajorityCareMD</t>
  </si>
  <si>
    <t>9.LowUser</t>
  </si>
  <si>
    <t>Odds Ratio</t>
  </si>
  <si>
    <t>Yes</t>
  </si>
  <si>
    <t>Source:</t>
  </si>
  <si>
    <t>Date pasted:</t>
  </si>
  <si>
    <t>flag: 1. adjusted odds change direction relative to crude</t>
  </si>
  <si>
    <t>variable</t>
  </si>
  <si>
    <t>RefCat</t>
  </si>
  <si>
    <t>flag</t>
  </si>
  <si>
    <t>odds_adj</t>
  </si>
  <si>
    <t>Lodds_adj</t>
  </si>
  <si>
    <t>Uodds_adj</t>
  </si>
  <si>
    <t>Pval_adj</t>
  </si>
  <si>
    <t>odds_crd</t>
  </si>
  <si>
    <t>Lodds_crd</t>
  </si>
  <si>
    <t>Uodds_crd</t>
  </si>
  <si>
    <t>Pval_crd</t>
  </si>
  <si>
    <t>zPhysAge</t>
  </si>
  <si>
    <t>1.Male</t>
  </si>
  <si>
    <t>2.Female</t>
  </si>
  <si>
    <t>IE</t>
  </si>
  <si>
    <t>WP</t>
  </si>
  <si>
    <t>NO</t>
  </si>
  <si>
    <t>SO</t>
  </si>
  <si>
    <t>WE</t>
  </si>
  <si>
    <t>zAveVisPerDay</t>
  </si>
  <si>
    <t>zsefi</t>
  </si>
  <si>
    <t>season</t>
  </si>
  <si>
    <t>Apr-Oct</t>
  </si>
  <si>
    <t>Nov-Mar</t>
  </si>
  <si>
    <t>n_cat</t>
  </si>
  <si>
    <t>mean</t>
  </si>
  <si>
    <t>std</t>
  </si>
  <si>
    <t>max</t>
  </si>
  <si>
    <t>p99</t>
  </si>
  <si>
    <t>p95</t>
  </si>
  <si>
    <t>p90</t>
  </si>
  <si>
    <t>p75</t>
  </si>
  <si>
    <t>median</t>
  </si>
  <si>
    <t>p25</t>
  </si>
  <si>
    <t>p5</t>
  </si>
  <si>
    <t>p1</t>
  </si>
  <si>
    <t>min</t>
  </si>
  <si>
    <t>paed</t>
  </si>
  <si>
    <t>NKidsInFam</t>
  </si>
  <si>
    <t>4+</t>
  </si>
  <si>
    <t>cic</t>
  </si>
  <si>
    <t>Children</t>
  </si>
  <si>
    <t>Adults</t>
  </si>
  <si>
    <t>Characteristics</t>
  </si>
  <si>
    <t>Average Age (Years)</t>
  </si>
  <si>
    <t>Male</t>
  </si>
  <si>
    <t>Other</t>
  </si>
  <si>
    <t>Fee-for-Service</t>
  </si>
  <si>
    <t>Average Socioeconomic Factor Index (SEFI-2)</t>
  </si>
  <si>
    <t>65 and Older</t>
  </si>
  <si>
    <t>Sex (Ref: Female)</t>
  </si>
  <si>
    <t>Hospital Privileges (Ref: No)</t>
  </si>
  <si>
    <t>Age Group (Ref: 15-64 Years)</t>
  </si>
  <si>
    <t>Payment (Ref: Salary or Mixed)</t>
  </si>
  <si>
    <t>Other (No Majority of Care Physician)</t>
  </si>
  <si>
    <t>Average Number of Visits per Day</t>
  </si>
  <si>
    <t>Medical Training (Ref: Canada or United States)</t>
  </si>
  <si>
    <t>Visit to Majority of Care Physician (Ref: No)</t>
  </si>
  <si>
    <t>Charlson Comorbidity Index Score (Ref: 0)</t>
  </si>
  <si>
    <t>3 or Higher</t>
  </si>
  <si>
    <t>OR</t>
  </si>
  <si>
    <t>avg</t>
  </si>
  <si>
    <t>LL</t>
  </si>
  <si>
    <t>UL</t>
  </si>
  <si>
    <t>sig</t>
  </si>
  <si>
    <t>Age (Years)</t>
  </si>
  <si>
    <t>Location (Ref: Winnipeg RHA)</t>
  </si>
  <si>
    <t>Southern Health-Santé Sud</t>
  </si>
  <si>
    <t>Prairie Mountain Health</t>
  </si>
  <si>
    <t>Interlake-Eastern RHA</t>
  </si>
  <si>
    <t>Northern Health Region</t>
  </si>
  <si>
    <t>Physician Characteristics</t>
  </si>
  <si>
    <t>Patient Characteristics</t>
  </si>
  <si>
    <t>Season (Ref: November-March)</t>
  </si>
  <si>
    <t>April-October</t>
  </si>
  <si>
    <t>Physician</t>
  </si>
  <si>
    <t>Patient</t>
  </si>
  <si>
    <t>notation</t>
  </si>
  <si>
    <t>p-values</t>
  </si>
  <si>
    <t>Odds Ratio
(95% Confidence Interval)</t>
  </si>
  <si>
    <t>p-value</t>
  </si>
  <si>
    <t>Age- and sex-adjusted odds ratios (average and 95% confidence intervals), patient ages 15 and older</t>
  </si>
  <si>
    <t>Age- and sex-adjusted odds ratios (average and 95% confidence intervals), patient ages 0-14</t>
  </si>
  <si>
    <t>Visit to Pediatrician (Ref: No)</t>
  </si>
  <si>
    <t>Age Group (Ref: 10-14 Years)</t>
  </si>
  <si>
    <t>Under 1</t>
  </si>
  <si>
    <t>1-2</t>
  </si>
  <si>
    <t>5-9</t>
  </si>
  <si>
    <t>Number of Siblings (Ref: 1)</t>
  </si>
  <si>
    <t>4 or More</t>
  </si>
  <si>
    <t>In Care (Ref: No)</t>
  </si>
  <si>
    <t>X</t>
  </si>
  <si>
    <t>Y</t>
  </si>
  <si>
    <t>Left whisker</t>
  </si>
  <si>
    <t>Right whisker</t>
  </si>
  <si>
    <t>Final labels</t>
  </si>
  <si>
    <t>Labels</t>
  </si>
  <si>
    <t>Vertical Odds threshold (min)</t>
  </si>
  <si>
    <t>Vertical Odds threshold (max)</t>
  </si>
  <si>
    <t>Other Characteristics:</t>
  </si>
  <si>
    <t>Physician Characteristics:</t>
  </si>
  <si>
    <t>Patient Characteristics:</t>
  </si>
  <si>
    <t>Other:</t>
  </si>
  <si>
    <t>Analyses\Obj2.4\LinkedRx_PneumoniaViralPneumonia.xlsx</t>
  </si>
  <si>
    <t>13.Pneumonia and Viral pneumonia adults: crude and adjusted odds of linked Rx to visit</t>
  </si>
  <si>
    <t>Program: S:\asp\prog\RoxanaD\PredictiveFactors\Obj2.4_LinkedRx_Multilevel_13a_v2.sas Date: 28MAR2020 18:06:48 User: roxanad Host: SAL-DA-1</t>
  </si>
  <si>
    <t>13.Pneumonia and Viral pneumonia adults: crude and adjusted odds of linked Rx to visit - all info</t>
  </si>
  <si>
    <t>13.Pneumonia and Viral pneumonia kids: crude and adjusted odds of linked Rx to visit</t>
  </si>
  <si>
    <t>Program: S:\asp\prog\RoxanaD\PredictiveFactors\Obj2.4_LinkedRx_Multilevel_13k_v2.sas Date: 30MAR2020 10:57:49 User: roxanad Host: SAL-DA-1</t>
  </si>
  <si>
    <t>13.Pneumonia and Viral pneumonia kids: crude and adjusted odds of linked Rx to visit - all info</t>
  </si>
  <si>
    <t>p&lt;0.01</t>
  </si>
  <si>
    <r>
      <t xml:space="preserve">Bolded </t>
    </r>
    <r>
      <rPr>
        <sz val="7"/>
        <color theme="1"/>
        <rFont val="Arial"/>
        <family val="2"/>
      </rPr>
      <t>values indicate a statistically significant association between this characteristic and antibiotic dispensations 
(p&lt;0.01).</t>
    </r>
  </si>
  <si>
    <t>Supplement Table X.X:  Predictors of Ambulatory Primary Care Physician Visits for Pneumonia Among Adults Resulting in Antibiotic Dispensations, 2014-2016</t>
  </si>
  <si>
    <t>Supplement Table X.X:  Predictors of Ambulatory Primary Care Physician Visits for Pneumonia Among Children Resulting in Antibiotic Dispensations, 2014-2016</t>
  </si>
  <si>
    <t>No Majority of Care Provider Identified</t>
  </si>
  <si>
    <t>1-4</t>
  </si>
  <si>
    <t>Number of children in the household (Ref: 1)</t>
  </si>
  <si>
    <t>In Care of Child and Family Services (Ref: 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</si>
</sst>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  <numFmt numFmtId="167" formatCode="0.0000"/>
    <numFmt numFmtId="168" formatCode="0.000"/>
  </numFmts>
  <fonts count="3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Segoe UI"/>
      <family val="2"/>
    </font>
    <font>
      <sz val="8"/>
      <color theme="1"/>
      <name val="Segoe UI"/>
      <family val="2"/>
    </font>
    <font>
      <b/>
      <sz val="9"/>
      <color theme="1"/>
      <name val="Segoe UI"/>
      <family val="2"/>
    </font>
    <font>
      <sz val="9"/>
      <color theme="1" tint="0.14999847407452621"/>
      <name val="Segoe UI"/>
      <family val="2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b/>
      <sz val="9"/>
      <color theme="0"/>
      <name val="Segoe UI"/>
      <family val="2"/>
    </font>
    <font>
      <b/>
      <sz val="9"/>
      <name val="Segoe U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u/>
      <sz val="9"/>
      <color theme="1"/>
      <name val="Segoe UI"/>
      <family val="2"/>
    </font>
    <font>
      <b/>
      <u/>
      <sz val="10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7"/>
      </top>
      <bottom/>
      <diagonal/>
    </border>
  </borders>
  <cellStyleXfs count="6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49" fontId="19" fillId="33" borderId="10" applyFill="0">
      <alignment horizontal="center" vertical="center"/>
    </xf>
    <xf numFmtId="3" fontId="19" fillId="33" borderId="10" applyFill="0">
      <alignment horizontal="right" vertical="center" indent="1"/>
    </xf>
    <xf numFmtId="164" fontId="19" fillId="33" borderId="10" applyFill="0">
      <alignment horizontal="right" vertical="center" indent="1"/>
    </xf>
    <xf numFmtId="2" fontId="19" fillId="33" borderId="10" applyFill="0">
      <alignment horizontal="right" vertical="center" indent="1"/>
    </xf>
    <xf numFmtId="42" fontId="22" fillId="33" borderId="10" applyFill="0">
      <alignment horizontal="right" vertical="center" indent="1"/>
    </xf>
    <xf numFmtId="165" fontId="19" fillId="33" borderId="10" applyFill="0">
      <alignment horizontal="right" vertical="center" indent="1"/>
    </xf>
    <xf numFmtId="44" fontId="19" fillId="33" borderId="10" applyFill="0">
      <alignment horizontal="right" vertical="center" indent="1"/>
    </xf>
    <xf numFmtId="9" fontId="19" fillId="33" borderId="10" applyFill="0">
      <alignment horizontal="right" vertical="center" indent="1"/>
    </xf>
    <xf numFmtId="166" fontId="19" fillId="33" borderId="10" applyFill="0">
      <alignment horizontal="right" vertical="center" indent="1"/>
    </xf>
    <xf numFmtId="10" fontId="19" fillId="33" borderId="10" applyFill="0">
      <alignment horizontal="right" vertical="center" indent="1"/>
    </xf>
    <xf numFmtId="0" fontId="23" fillId="33" borderId="0">
      <alignment horizontal="left" vertical="top"/>
    </xf>
    <xf numFmtId="0" fontId="24" fillId="33" borderId="10" applyFill="0">
      <alignment horizontal="center" vertical="center"/>
    </xf>
    <xf numFmtId="0" fontId="21" fillId="33" borderId="0">
      <alignment horizontal="center" vertical="center" wrapText="1"/>
    </xf>
    <xf numFmtId="0" fontId="25" fillId="34" borderId="11">
      <alignment horizontal="center" vertical="center" wrapText="1"/>
    </xf>
    <xf numFmtId="0" fontId="21" fillId="33" borderId="12" applyFill="0">
      <alignment horizontal="left" vertical="center" indent="1"/>
    </xf>
    <xf numFmtId="49" fontId="21" fillId="35" borderId="0">
      <alignment horizontal="left" vertical="center" indent="1"/>
    </xf>
    <xf numFmtId="49" fontId="20" fillId="33" borderId="0"/>
    <xf numFmtId="49" fontId="21" fillId="33" borderId="0">
      <alignment vertical="center" wrapText="1"/>
    </xf>
    <xf numFmtId="0" fontId="19" fillId="0" borderId="0"/>
    <xf numFmtId="0" fontId="1" fillId="0" borderId="0"/>
  </cellStyleXfs>
  <cellXfs count="81">
    <xf numFmtId="0" fontId="0" fillId="0" borderId="0" xfId="0"/>
    <xf numFmtId="0" fontId="25" fillId="34" borderId="15" xfId="55" applyBorder="1">
      <alignment horizontal="center" vertical="center" wrapText="1"/>
    </xf>
    <xf numFmtId="0" fontId="25" fillId="34" borderId="16" xfId="55" applyBorder="1">
      <alignment horizontal="center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21" fillId="33" borderId="18" xfId="56" applyFill="1" applyBorder="1" applyAlignment="1">
      <alignment horizontal="left" vertical="center" wrapText="1" indent="2"/>
    </xf>
    <xf numFmtId="0" fontId="21" fillId="36" borderId="18" xfId="56" applyFill="1" applyBorder="1" applyAlignment="1">
      <alignment horizontal="left" vertical="center" wrapText="1" indent="2"/>
    </xf>
    <xf numFmtId="0" fontId="27" fillId="0" borderId="20" xfId="0" applyFont="1" applyBorder="1" applyAlignment="1">
      <alignment vertical="top"/>
    </xf>
    <xf numFmtId="15" fontId="0" fillId="0" borderId="0" xfId="0" applyNumberFormat="1"/>
    <xf numFmtId="0" fontId="1" fillId="0" borderId="0" xfId="61"/>
    <xf numFmtId="49" fontId="21" fillId="35" borderId="13" xfId="57" applyBorder="1" applyAlignment="1">
      <alignment horizontal="left" vertical="center" indent="1"/>
    </xf>
    <xf numFmtId="0" fontId="21" fillId="33" borderId="18" xfId="56" applyFill="1" applyBorder="1" applyAlignment="1">
      <alignment horizontal="left" vertical="center" indent="2"/>
    </xf>
    <xf numFmtId="0" fontId="21" fillId="36" borderId="18" xfId="56" applyFill="1" applyBorder="1" applyAlignment="1">
      <alignment horizontal="left" vertical="center" wrapText="1" indent="3"/>
    </xf>
    <xf numFmtId="0" fontId="21" fillId="33" borderId="18" xfId="56" applyFill="1" applyBorder="1" applyAlignment="1">
      <alignment horizontal="left" vertical="center" wrapText="1" indent="3"/>
    </xf>
    <xf numFmtId="2" fontId="21" fillId="35" borderId="0" xfId="57" applyNumberFormat="1" applyBorder="1" applyAlignment="1">
      <alignment horizontal="left" vertical="center" indent="1"/>
    </xf>
    <xf numFmtId="0" fontId="21" fillId="36" borderId="18" xfId="56" applyFill="1" applyBorder="1" applyAlignment="1">
      <alignment horizontal="left" vertical="center" indent="2"/>
    </xf>
    <xf numFmtId="0" fontId="1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left"/>
    </xf>
    <xf numFmtId="0" fontId="1" fillId="0" borderId="0" xfId="61" applyAlignment="1">
      <alignment horizontal="left"/>
    </xf>
    <xf numFmtId="2" fontId="19" fillId="33" borderId="13" xfId="44" applyNumberFormat="1" applyFill="1" applyBorder="1" applyAlignment="1">
      <alignment horizontal="right" vertical="center" indent="1"/>
    </xf>
    <xf numFmtId="0" fontId="21" fillId="36" borderId="19" xfId="56" applyFill="1" applyBorder="1" applyAlignment="1">
      <alignment horizontal="left" vertical="center" wrapText="1" indent="3"/>
    </xf>
    <xf numFmtId="0" fontId="0" fillId="0" borderId="0" xfId="0" applyBorder="1"/>
    <xf numFmtId="0" fontId="0" fillId="0" borderId="24" xfId="0" applyBorder="1" applyAlignment="1">
      <alignment horizontal="left"/>
    </xf>
    <xf numFmtId="0" fontId="17" fillId="0" borderId="24" xfId="0" applyFont="1" applyBorder="1" applyAlignment="1">
      <alignment horizontal="left"/>
    </xf>
    <xf numFmtId="0" fontId="0" fillId="0" borderId="24" xfId="0" applyBorder="1" applyAlignment="1">
      <alignment horizontal="left" indent="2"/>
    </xf>
    <xf numFmtId="0" fontId="17" fillId="0" borderId="24" xfId="0" applyFont="1" applyBorder="1" applyAlignment="1"/>
    <xf numFmtId="167" fontId="0" fillId="0" borderId="0" xfId="0" applyNumberFormat="1" applyAlignment="1">
      <alignment vertical="center"/>
    </xf>
    <xf numFmtId="167" fontId="25" fillId="34" borderId="17" xfId="55" applyNumberFormat="1" applyBorder="1">
      <alignment horizontal="center" vertical="center" wrapText="1"/>
    </xf>
    <xf numFmtId="167" fontId="19" fillId="33" borderId="21" xfId="44" applyNumberFormat="1" applyFill="1" applyBorder="1" applyAlignment="1">
      <alignment horizontal="right" vertical="center" indent="1"/>
    </xf>
    <xf numFmtId="167" fontId="19" fillId="36" borderId="21" xfId="44" applyNumberFormat="1" applyFill="1" applyBorder="1" applyAlignment="1">
      <alignment horizontal="right" vertical="center" indent="1"/>
    </xf>
    <xf numFmtId="167" fontId="19" fillId="36" borderId="23" xfId="44" applyNumberFormat="1" applyFill="1" applyBorder="1" applyAlignment="1">
      <alignment horizontal="right" vertical="center" indent="1"/>
    </xf>
    <xf numFmtId="167" fontId="19" fillId="33" borderId="21" xfId="50" applyNumberFormat="1" applyFill="1" applyBorder="1" applyAlignment="1">
      <alignment horizontal="right" vertical="center" indent="1"/>
    </xf>
    <xf numFmtId="2" fontId="19" fillId="36" borderId="13" xfId="44" applyNumberFormat="1" applyFill="1" applyBorder="1" applyAlignment="1">
      <alignment horizontal="right" vertical="center" indent="3"/>
    </xf>
    <xf numFmtId="2" fontId="19" fillId="33" borderId="13" xfId="44" applyNumberFormat="1" applyFill="1" applyBorder="1" applyAlignment="1">
      <alignment horizontal="right" vertical="center" indent="3"/>
    </xf>
    <xf numFmtId="2" fontId="21" fillId="35" borderId="0" xfId="57" applyNumberFormat="1" applyBorder="1" applyAlignment="1">
      <alignment horizontal="right" vertical="center" indent="3"/>
    </xf>
    <xf numFmtId="2" fontId="19" fillId="33" borderId="13" xfId="50" applyNumberFormat="1" applyFill="1" applyBorder="1" applyAlignment="1">
      <alignment horizontal="right" vertical="center" indent="3"/>
    </xf>
    <xf numFmtId="2" fontId="19" fillId="36" borderId="22" xfId="44" applyNumberFormat="1" applyFill="1" applyBorder="1" applyAlignment="1">
      <alignment horizontal="right" vertical="center" indent="3"/>
    </xf>
    <xf numFmtId="0" fontId="21" fillId="36" borderId="18" xfId="56" quotePrefix="1" applyFill="1" applyBorder="1" applyAlignment="1">
      <alignment horizontal="left" vertical="center" wrapText="1" indent="3"/>
    </xf>
    <xf numFmtId="0" fontId="21" fillId="33" borderId="18" xfId="56" quotePrefix="1" applyFill="1" applyBorder="1" applyAlignment="1">
      <alignment horizontal="left" vertical="center" wrapText="1" indent="3"/>
    </xf>
    <xf numFmtId="0" fontId="0" fillId="0" borderId="0" xfId="0" applyBorder="1" applyAlignment="1">
      <alignment horizontal="left"/>
    </xf>
    <xf numFmtId="0" fontId="19" fillId="0" borderId="0" xfId="56" applyFont="1" applyFill="1" applyBorder="1" applyAlignment="1">
      <alignment horizontal="left" vertical="center" wrapText="1" indent="1"/>
    </xf>
    <xf numFmtId="0" fontId="19" fillId="0" borderId="0" xfId="56" applyFont="1" applyFill="1" applyBorder="1" applyAlignment="1">
      <alignment horizontal="left" vertical="center" wrapText="1" indent="2"/>
    </xf>
    <xf numFmtId="0" fontId="19" fillId="0" borderId="0" xfId="56" quotePrefix="1" applyFont="1" applyFill="1" applyBorder="1" applyAlignment="1">
      <alignment horizontal="left" vertical="center" wrapText="1" indent="2"/>
    </xf>
    <xf numFmtId="0" fontId="19" fillId="0" borderId="0" xfId="56" applyFont="1" applyFill="1" applyBorder="1" applyAlignment="1">
      <alignment horizontal="left" vertical="center" indent="1"/>
    </xf>
    <xf numFmtId="49" fontId="21" fillId="0" borderId="0" xfId="57" applyFont="1" applyFill="1" applyBorder="1" applyAlignment="1">
      <alignment horizontal="left" vertical="center"/>
    </xf>
    <xf numFmtId="167" fontId="21" fillId="35" borderId="14" xfId="57" applyNumberFormat="1" applyBorder="1" applyAlignment="1">
      <alignment horizontal="left" vertical="center" indent="1"/>
    </xf>
    <xf numFmtId="167" fontId="21" fillId="35" borderId="14" xfId="57" applyNumberFormat="1" applyBorder="1" applyAlignment="1">
      <alignment horizontal="right" vertical="center" inden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9" fillId="0" borderId="0" xfId="56" applyFont="1" applyFill="1" applyBorder="1" applyAlignment="1">
      <alignment horizontal="center" vertical="center" wrapText="1"/>
    </xf>
    <xf numFmtId="0" fontId="21" fillId="0" borderId="0" xfId="56" applyFont="1" applyFill="1" applyBorder="1" applyAlignment="1">
      <alignment horizontal="left" vertical="center"/>
    </xf>
    <xf numFmtId="1" fontId="21" fillId="0" borderId="0" xfId="57" applyNumberFormat="1" applyFont="1" applyFill="1" applyBorder="1" applyAlignment="1">
      <alignment horizontal="center" vertical="center"/>
    </xf>
    <xf numFmtId="168" fontId="0" fillId="37" borderId="0" xfId="0" applyNumberFormat="1" applyFill="1"/>
    <xf numFmtId="168" fontId="0" fillId="0" borderId="0" xfId="0" applyNumberFormat="1"/>
    <xf numFmtId="1" fontId="19" fillId="0" borderId="0" xfId="56" applyNumberFormat="1" applyFont="1" applyFill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/>
    </xf>
    <xf numFmtId="0" fontId="21" fillId="0" borderId="0" xfId="0" applyFont="1" applyBorder="1"/>
    <xf numFmtId="0" fontId="0" fillId="38" borderId="0" xfId="0" applyFill="1" applyBorder="1" applyAlignment="1">
      <alignment horizontal="left"/>
    </xf>
    <xf numFmtId="0" fontId="0" fillId="38" borderId="0" xfId="0" applyFill="1" applyAlignment="1">
      <alignment horizontal="center"/>
    </xf>
    <xf numFmtId="0" fontId="0" fillId="38" borderId="0" xfId="0" applyFill="1" applyBorder="1" applyAlignment="1">
      <alignment horizontal="center"/>
    </xf>
    <xf numFmtId="168" fontId="0" fillId="38" borderId="0" xfId="0" applyNumberFormat="1" applyFill="1"/>
    <xf numFmtId="0" fontId="0" fillId="38" borderId="0" xfId="0" applyFill="1"/>
    <xf numFmtId="0" fontId="0" fillId="38" borderId="24" xfId="0" applyFill="1" applyBorder="1" applyAlignment="1">
      <alignment horizontal="left"/>
    </xf>
    <xf numFmtId="49" fontId="19" fillId="38" borderId="0" xfId="57" applyFont="1" applyFill="1" applyBorder="1" applyAlignment="1">
      <alignment horizontal="left" vertical="center"/>
    </xf>
    <xf numFmtId="168" fontId="0" fillId="38" borderId="0" xfId="0" applyNumberFormat="1" applyFill="1" applyBorder="1" applyAlignment="1">
      <alignment horizontal="left"/>
    </xf>
    <xf numFmtId="0" fontId="31" fillId="0" borderId="0" xfId="56" applyFont="1" applyFill="1" applyBorder="1" applyAlignment="1">
      <alignment horizontal="left" vertical="center"/>
    </xf>
    <xf numFmtId="0" fontId="19" fillId="0" borderId="0" xfId="56" applyFont="1" applyFill="1" applyBorder="1" applyAlignment="1">
      <alignment horizontal="left" vertical="center" indent="2"/>
    </xf>
    <xf numFmtId="0" fontId="17" fillId="0" borderId="0" xfId="0" applyFont="1" applyBorder="1" applyAlignment="1">
      <alignment horizontal="left"/>
    </xf>
    <xf numFmtId="0" fontId="0" fillId="0" borderId="0" xfId="0" applyBorder="1" applyAlignment="1">
      <alignment horizontal="left" indent="2"/>
    </xf>
    <xf numFmtId="0" fontId="0" fillId="0" borderId="0" xfId="0" applyFont="1" applyBorder="1" applyAlignment="1">
      <alignment horizontal="left" indent="2"/>
    </xf>
    <xf numFmtId="0" fontId="32" fillId="0" borderId="0" xfId="0" applyFont="1" applyBorder="1" applyAlignment="1">
      <alignment horizontal="left"/>
    </xf>
    <xf numFmtId="0" fontId="32" fillId="0" borderId="0" xfId="0" applyFont="1" applyBorder="1" applyAlignment="1"/>
    <xf numFmtId="0" fontId="28" fillId="0" borderId="0" xfId="0" applyFont="1"/>
    <xf numFmtId="16" fontId="0" fillId="0" borderId="0" xfId="0" applyNumberFormat="1"/>
    <xf numFmtId="0" fontId="0" fillId="33" borderId="0" xfId="0" applyFill="1" applyAlignment="1">
      <alignment vertical="center"/>
    </xf>
    <xf numFmtId="2" fontId="0" fillId="33" borderId="0" xfId="0" applyNumberFormat="1" applyFill="1" applyAlignment="1">
      <alignment vertical="center"/>
    </xf>
    <xf numFmtId="167" fontId="0" fillId="33" borderId="0" xfId="0" applyNumberFormat="1" applyFill="1" applyAlignment="1">
      <alignment vertical="center"/>
    </xf>
    <xf numFmtId="0" fontId="26" fillId="33" borderId="0" xfId="0" applyFont="1" applyFill="1" applyAlignment="1">
      <alignment horizontal="left" vertical="center" wrapText="1"/>
    </xf>
    <xf numFmtId="0" fontId="19" fillId="33" borderId="0" xfId="0" applyFont="1" applyFill="1" applyAlignment="1">
      <alignment horizontal="left" vertical="center" wrapText="1"/>
    </xf>
    <xf numFmtId="0" fontId="29" fillId="33" borderId="25" xfId="0" applyFont="1" applyFill="1" applyBorder="1" applyAlignment="1">
      <alignment horizontal="left" vertical="center" wrapText="1" indent="1"/>
    </xf>
  </cellXfs>
  <cellStyles count="6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2" xr:uid="{00000000-0005-0000-0000-00001B000000}"/>
    <cellStyle name="Data#-0 Decimals" xfId="43" xr:uid="{00000000-0005-0000-0000-00001C000000}"/>
    <cellStyle name="Data#-1 Decimal" xfId="44" xr:uid="{00000000-0005-0000-0000-00001D000000}"/>
    <cellStyle name="Data#-2 Decimals" xfId="45" xr:uid="{00000000-0005-0000-0000-00001E000000}"/>
    <cellStyle name="Data$-0 Decimal" xfId="46" xr:uid="{00000000-0005-0000-0000-00001F000000}"/>
    <cellStyle name="Data$-1 Decimal" xfId="47" xr:uid="{00000000-0005-0000-0000-000020000000}"/>
    <cellStyle name="Data$-2 Decimals" xfId="48" xr:uid="{00000000-0005-0000-0000-000021000000}"/>
    <cellStyle name="Data%-0 Decimal" xfId="49" xr:uid="{00000000-0005-0000-0000-000022000000}"/>
    <cellStyle name="Data%-1 Decimal" xfId="50" xr:uid="{00000000-0005-0000-0000-000023000000}"/>
    <cellStyle name="Data%-2 Decimals" xfId="51" xr:uid="{00000000-0005-0000-0000-000024000000}"/>
    <cellStyle name="Explanatory Text" xfId="16" builtinId="53" customBuiltin="1"/>
    <cellStyle name="Footnote" xfId="52" xr:uid="{00000000-0005-0000-0000-000026000000}"/>
    <cellStyle name="Good" xfId="6" builtinId="26" customBuiltin="1"/>
    <cellStyle name="h i" xfId="53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e Break" xfId="54" xr:uid="{00000000-0005-0000-0000-00002E000000}"/>
    <cellStyle name="Linked Cell" xfId="12" builtinId="24" customBuiltin="1"/>
    <cellStyle name="Main heading X" xfId="55" xr:uid="{00000000-0005-0000-0000-000030000000}"/>
    <cellStyle name="Main heading Y" xfId="56" xr:uid="{00000000-0005-0000-0000-000031000000}"/>
    <cellStyle name="Neutral" xfId="8" builtinId="28" customBuiltin="1"/>
    <cellStyle name="Normal" xfId="0" builtinId="0"/>
    <cellStyle name="Normal 2" xfId="60" xr:uid="{00000000-0005-0000-0000-000034000000}"/>
    <cellStyle name="Normal 3" xfId="61" xr:uid="{00000000-0005-0000-0000-000035000000}"/>
    <cellStyle name="Note" xfId="15" builtinId="10" customBuiltin="1"/>
    <cellStyle name="Output" xfId="10" builtinId="21" customBuiltin="1"/>
    <cellStyle name="Sub heading Y" xfId="57" xr:uid="{00000000-0005-0000-0000-000038000000}"/>
    <cellStyle name="Subtitle" xfId="58" xr:uid="{00000000-0005-0000-0000-000039000000}"/>
    <cellStyle name="Table title" xfId="59" xr:uid="{00000000-0005-0000-0000-00003A000000}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font>
        <b/>
        <i val="0"/>
      </font>
    </dxf>
    <dxf>
      <font>
        <b/>
        <i val="0"/>
      </font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</dxfs>
  <tableStyles count="3" defaultTableStyle="TableStyleMedium2" defaultPivotStyle="PivotStyleLight16">
    <tableStyle name="ALT- shading" table="0" count="2" xr9:uid="{00000000-0011-0000-FFFF-FFFF00000000}">
      <tableStyleElement type="firstRowStripe" dxfId="7"/>
      <tableStyleElement type="secondRowStripe" dxfId="6"/>
    </tableStyle>
    <tableStyle name="ALT-shading" table="0" count="2" xr9:uid="{00000000-0011-0000-FFFF-FFFF01000000}">
      <tableStyleElement type="firstColumnStripe" dxfId="5"/>
      <tableStyleElement type="secondColumnStripe" dxfId="4"/>
    </tableStyle>
    <tableStyle name="ALT-shading1" pivot="0" count="2" xr9:uid="{00000000-0011-0000-FFFF-FFFF02000000}"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fig_data!$S$4:$S$35</c:f>
                <c:numCache>
                  <c:formatCode>General</c:formatCode>
                  <c:ptCount val="32"/>
                  <c:pt idx="2">
                    <c:v>4.4820000000000082E-2</c:v>
                  </c:pt>
                  <c:pt idx="4">
                    <c:v>4.6410000000000062E-2</c:v>
                  </c:pt>
                  <c:pt idx="5">
                    <c:v>2.6990000000000069E-2</c:v>
                  </c:pt>
                  <c:pt idx="7">
                    <c:v>4.8490000000000033E-2</c:v>
                  </c:pt>
                  <c:pt idx="8">
                    <c:v>6.4549999999999996E-2</c:v>
                  </c:pt>
                  <c:pt idx="9">
                    <c:v>6.0350000000000015E-2</c:v>
                  </c:pt>
                  <c:pt idx="11">
                    <c:v>4.8609999999999931E-2</c:v>
                  </c:pt>
                  <c:pt idx="13">
                    <c:v>0.11817</c:v>
                  </c:pt>
                  <c:pt idx="15">
                    <c:v>0.23561999999999994</c:v>
                  </c:pt>
                  <c:pt idx="16">
                    <c:v>0.14027000000000001</c:v>
                  </c:pt>
                  <c:pt idx="17">
                    <c:v>0.15534000000000003</c:v>
                  </c:pt>
                  <c:pt idx="18">
                    <c:v>0.12524000000000002</c:v>
                  </c:pt>
                  <c:pt idx="20">
                    <c:v>0.16625000000000001</c:v>
                  </c:pt>
                  <c:pt idx="22">
                    <c:v>0.14956000000000003</c:v>
                  </c:pt>
                  <c:pt idx="24">
                    <c:v>0.13541000000000003</c:v>
                  </c:pt>
                  <c:pt idx="26">
                    <c:v>3.129000000000004E-2</c:v>
                  </c:pt>
                  <c:pt idx="27">
                    <c:v>0.12037999999999993</c:v>
                  </c:pt>
                  <c:pt idx="28">
                    <c:v>8.354000000000017E-2</c:v>
                  </c:pt>
                  <c:pt idx="31">
                    <c:v>4.2769999999999975E-2</c:v>
                  </c:pt>
                </c:numCache>
              </c:numRef>
            </c:plus>
            <c:minus>
              <c:numRef>
                <c:f>fig_data!$R$4:$R$35</c:f>
                <c:numCache>
                  <c:formatCode>General</c:formatCode>
                  <c:ptCount val="32"/>
                  <c:pt idx="2">
                    <c:v>4.2609999999999926E-2</c:v>
                  </c:pt>
                  <c:pt idx="4">
                    <c:v>4.4320000000000026E-2</c:v>
                  </c:pt>
                  <c:pt idx="5">
                    <c:v>2.6290000000000036E-2</c:v>
                  </c:pt>
                  <c:pt idx="7">
                    <c:v>4.5919999999999961E-2</c:v>
                  </c:pt>
                  <c:pt idx="8">
                    <c:v>5.9880000000000044E-2</c:v>
                  </c:pt>
                  <c:pt idx="9">
                    <c:v>5.5999999999999939E-2</c:v>
                  </c:pt>
                  <c:pt idx="11">
                    <c:v>4.6009999999999995E-2</c:v>
                  </c:pt>
                  <c:pt idx="13">
                    <c:v>0.10419</c:v>
                  </c:pt>
                  <c:pt idx="15">
                    <c:v>0.1979200000000001</c:v>
                  </c:pt>
                  <c:pt idx="16">
                    <c:v>0.11836999999999998</c:v>
                  </c:pt>
                  <c:pt idx="17">
                    <c:v>0.12743000000000004</c:v>
                  </c:pt>
                  <c:pt idx="18">
                    <c:v>9.537000000000001E-2</c:v>
                  </c:pt>
                  <c:pt idx="20">
                    <c:v>0.14198</c:v>
                  </c:pt>
                  <c:pt idx="22">
                    <c:v>0.12995000000000001</c:v>
                  </c:pt>
                  <c:pt idx="24">
                    <c:v>0.11966999999999994</c:v>
                  </c:pt>
                  <c:pt idx="26">
                    <c:v>2.961999999999998E-2</c:v>
                  </c:pt>
                  <c:pt idx="27">
                    <c:v>0.10768</c:v>
                  </c:pt>
                  <c:pt idx="28">
                    <c:v>7.7669999999999906E-2</c:v>
                  </c:pt>
                  <c:pt idx="31">
                    <c:v>4.0889999999999982E-2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fig_data!$Q$4:$Q$35</c:f>
              <c:numCache>
                <c:formatCode>0.000</c:formatCode>
                <c:ptCount val="32"/>
                <c:pt idx="2">
                  <c:v>0.86073999999999995</c:v>
                </c:pt>
                <c:pt idx="4">
                  <c:v>0.98428000000000004</c:v>
                </c:pt>
                <c:pt idx="5">
                  <c:v>1.01536</c:v>
                </c:pt>
                <c:pt idx="7">
                  <c:v>0.86795</c:v>
                </c:pt>
                <c:pt idx="8">
                  <c:v>0.82750000000000001</c:v>
                </c:pt>
                <c:pt idx="9">
                  <c:v>0.77707999999999999</c:v>
                </c:pt>
                <c:pt idx="11">
                  <c:v>0.86343000000000003</c:v>
                </c:pt>
                <c:pt idx="13">
                  <c:v>0.88075999999999999</c:v>
                </c:pt>
                <c:pt idx="15">
                  <c:v>1.23685</c:v>
                </c:pt>
                <c:pt idx="16">
                  <c:v>0.75832999999999995</c:v>
                </c:pt>
                <c:pt idx="17">
                  <c:v>0.70928000000000002</c:v>
                </c:pt>
                <c:pt idx="18">
                  <c:v>0.39993000000000001</c:v>
                </c:pt>
                <c:pt idx="20">
                  <c:v>0.97236999999999996</c:v>
                </c:pt>
                <c:pt idx="22">
                  <c:v>0.99145000000000005</c:v>
                </c:pt>
                <c:pt idx="24">
                  <c:v>1.0296799999999999</c:v>
                </c:pt>
                <c:pt idx="26">
                  <c:v>0.55545</c:v>
                </c:pt>
                <c:pt idx="27">
                  <c:v>1.02003</c:v>
                </c:pt>
                <c:pt idx="28">
                  <c:v>1.1041399999999999</c:v>
                </c:pt>
                <c:pt idx="31">
                  <c:v>0.93376999999999999</c:v>
                </c:pt>
              </c:numCache>
            </c:numRef>
          </c:xVal>
          <c:yVal>
            <c:numRef>
              <c:f>fig_data!$P$4:$P$35</c:f>
              <c:numCache>
                <c:formatCode>0</c:formatCode>
                <c:ptCount val="3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9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23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36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44</c:v>
                </c:pt>
                <c:pt idx="19">
                  <c:v>47</c:v>
                </c:pt>
                <c:pt idx="20">
                  <c:v>49</c:v>
                </c:pt>
                <c:pt idx="21">
                  <c:v>52</c:v>
                </c:pt>
                <c:pt idx="22">
                  <c:v>54</c:v>
                </c:pt>
                <c:pt idx="23">
                  <c:v>57</c:v>
                </c:pt>
                <c:pt idx="24">
                  <c:v>59</c:v>
                </c:pt>
                <c:pt idx="25">
                  <c:v>62</c:v>
                </c:pt>
                <c:pt idx="26">
                  <c:v>64</c:v>
                </c:pt>
                <c:pt idx="27">
                  <c:v>66</c:v>
                </c:pt>
                <c:pt idx="28">
                  <c:v>69</c:v>
                </c:pt>
                <c:pt idx="29">
                  <c:v>72</c:v>
                </c:pt>
                <c:pt idx="30">
                  <c:v>74</c:v>
                </c:pt>
                <c:pt idx="31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9-43BF-B30A-5A2B20B3F712}"/>
            </c:ext>
          </c:extLst>
        </c:ser>
        <c:ser>
          <c:idx val="18"/>
          <c:order val="1"/>
          <c:tx>
            <c:v>Vertical odds threshold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fig_data!$O$37:$O$38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fig_data!$P$37:$P$38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49-43BF-B30A-5A2B20B3F712}"/>
            </c:ext>
          </c:extLst>
        </c:ser>
        <c:ser>
          <c:idx val="19"/>
          <c:order val="2"/>
          <c:tx>
            <c:strRef>
              <c:f>fig_data!$N$4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349-43BF-B30A-5A2B20B3F712}"/>
            </c:ext>
          </c:extLst>
        </c:ser>
        <c:ser>
          <c:idx val="1"/>
          <c:order val="3"/>
          <c:tx>
            <c:strRef>
              <c:f>fig_data!$N$5</c:f>
              <c:strCache>
                <c:ptCount val="1"/>
                <c:pt idx="0">
                  <c:v>Age Group (Ref: 15-64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349-43BF-B30A-5A2B20B3F712}"/>
            </c:ext>
          </c:extLst>
        </c:ser>
        <c:ser>
          <c:idx val="2"/>
          <c:order val="4"/>
          <c:tx>
            <c:strRef>
              <c:f>fig_data!$N$6</c:f>
              <c:strCache>
                <c:ptCount val="1"/>
                <c:pt idx="0">
                  <c:v>65 and Older*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349-43BF-B30A-5A2B20B3F712}"/>
            </c:ext>
          </c:extLst>
        </c:ser>
        <c:ser>
          <c:idx val="3"/>
          <c:order val="5"/>
          <c:tx>
            <c:strRef>
              <c:f>fig_data!$N$7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fig_data!$P$7</c:f>
              <c:numCache>
                <c:formatCode>0</c:formatCode>
                <c:ptCount val="1"/>
                <c:pt idx="0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349-43BF-B30A-5A2B20B3F712}"/>
            </c:ext>
          </c:extLst>
        </c:ser>
        <c:ser>
          <c:idx val="4"/>
          <c:order val="6"/>
          <c:tx>
            <c:strRef>
              <c:f>fig_data!$N$8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fig_data!$P$8</c:f>
              <c:numCache>
                <c:formatCode>0</c:formatCode>
                <c:ptCount val="1"/>
                <c:pt idx="0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349-43BF-B30A-5A2B20B3F712}"/>
            </c:ext>
          </c:extLst>
        </c:ser>
        <c:ser>
          <c:idx val="5"/>
          <c:order val="7"/>
          <c:tx>
            <c:strRef>
              <c:f>fig_data!$N$9</c:f>
              <c:strCache>
                <c:ptCount val="1"/>
                <c:pt idx="0">
                  <c:v>Average Socioeconomic Factor Index (SEFI-2)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fig_data!$P$9</c:f>
              <c:numCache>
                <c:formatCode>0</c:formatCode>
                <c:ptCount val="1"/>
                <c:pt idx="0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349-43BF-B30A-5A2B20B3F712}"/>
            </c:ext>
          </c:extLst>
        </c:ser>
        <c:ser>
          <c:idx val="6"/>
          <c:order val="8"/>
          <c:tx>
            <c:strRef>
              <c:f>fig_data!$N$10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fig_data!$P$10</c:f>
              <c:numCache>
                <c:formatCode>0</c:formatCode>
                <c:ptCount val="1"/>
                <c:pt idx="0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349-43BF-B30A-5A2B20B3F712}"/>
            </c:ext>
          </c:extLst>
        </c:ser>
        <c:ser>
          <c:idx val="7"/>
          <c:order val="9"/>
          <c:tx>
            <c:strRef>
              <c:f>fig_data!$N$11</c:f>
              <c:strCache>
                <c:ptCount val="1"/>
                <c:pt idx="0">
                  <c:v>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B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fig_data!$P$11</c:f>
              <c:numCache>
                <c:formatCode>0</c:formatCode>
                <c:ptCount val="1"/>
                <c:pt idx="0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349-43BF-B30A-5A2B20B3F712}"/>
            </c:ext>
          </c:extLst>
        </c:ser>
        <c:ser>
          <c:idx val="8"/>
          <c:order val="10"/>
          <c:tx>
            <c:strRef>
              <c:f>fig_data!$N$12</c:f>
              <c:strCache>
                <c:ptCount val="1"/>
                <c:pt idx="0">
                  <c:v>2*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D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349-43BF-B30A-5A2B20B3F712}"/>
            </c:ext>
          </c:extLst>
        </c:ser>
        <c:ser>
          <c:idx val="9"/>
          <c:order val="11"/>
          <c:tx>
            <c:strRef>
              <c:f>fig_data!$N$13</c:f>
              <c:strCache>
                <c:ptCount val="1"/>
                <c:pt idx="0">
                  <c:v>3 or Higher*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349-43BF-B30A-5A2B20B3F712}"/>
            </c:ext>
          </c:extLst>
        </c:ser>
        <c:ser>
          <c:idx val="10"/>
          <c:order val="12"/>
          <c:tx>
            <c:strRef>
              <c:f>fig_data!$N$14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fig_data!$P$14</c:f>
              <c:numCache>
                <c:formatCode>0</c:formatCode>
                <c:ptCount val="1"/>
                <c:pt idx="0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349-43BF-B30A-5A2B20B3F712}"/>
            </c:ext>
          </c:extLst>
        </c:ser>
        <c:ser>
          <c:idx val="11"/>
          <c:order val="13"/>
          <c:tx>
            <c:strRef>
              <c:f>fig_data!$N$15</c:f>
              <c:strCache>
                <c:ptCount val="1"/>
                <c:pt idx="0">
                  <c:v>Average Age (Years)*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fig_data!$P$15</c:f>
              <c:numCache>
                <c:formatCode>0</c:formatCode>
                <c:ptCount val="1"/>
                <c:pt idx="0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349-43BF-B30A-5A2B20B3F712}"/>
            </c:ext>
          </c:extLst>
        </c:ser>
        <c:ser>
          <c:idx val="12"/>
          <c:order val="14"/>
          <c:tx>
            <c:strRef>
              <c:f>fig_data!$N$16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fig_data!$P$16</c:f>
              <c:numCache>
                <c:formatCode>0</c:formatCode>
                <c:ptCount val="1"/>
                <c:pt idx="0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A349-43BF-B30A-5A2B20B3F712}"/>
            </c:ext>
          </c:extLst>
        </c:ser>
        <c:ser>
          <c:idx val="13"/>
          <c:order val="15"/>
          <c:tx>
            <c:strRef>
              <c:f>fig_data!$N$17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fig_data!$P$17</c:f>
              <c:numCache>
                <c:formatCode>0</c:formatCode>
                <c:ptCount val="1"/>
                <c:pt idx="0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349-43BF-B30A-5A2B20B3F712}"/>
            </c:ext>
          </c:extLst>
        </c:ser>
        <c:ser>
          <c:idx val="14"/>
          <c:order val="16"/>
          <c:tx>
            <c:strRef>
              <c:f>fig_data!$N$18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fig_data!$P$18</c:f>
              <c:numCache>
                <c:formatCode>0</c:formatCode>
                <c:ptCount val="1"/>
                <c:pt idx="0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349-43BF-B30A-5A2B20B3F712}"/>
            </c:ext>
          </c:extLst>
        </c:ser>
        <c:ser>
          <c:idx val="15"/>
          <c:order val="17"/>
          <c:tx>
            <c:strRef>
              <c:f>fig_data!$N$19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fig_data!$P$19</c:f>
              <c:numCache>
                <c:formatCode>0</c:formatCode>
                <c:ptCount val="1"/>
                <c:pt idx="0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349-43BF-B30A-5A2B20B3F712}"/>
            </c:ext>
          </c:extLst>
        </c:ser>
        <c:ser>
          <c:idx val="16"/>
          <c:order val="18"/>
          <c:tx>
            <c:strRef>
              <c:f>fig_data!$N$20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fig_data!$P$20</c:f>
              <c:numCache>
                <c:formatCode>0</c:formatCode>
                <c:ptCount val="1"/>
                <c:pt idx="0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349-43BF-B30A-5A2B20B3F712}"/>
            </c:ext>
          </c:extLst>
        </c:ser>
        <c:ser>
          <c:idx val="17"/>
          <c:order val="19"/>
          <c:tx>
            <c:strRef>
              <c:f>fig_data!$N$21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fig_data!$P$21</c:f>
              <c:numCache>
                <c:formatCode>0</c:formatCode>
                <c:ptCount val="1"/>
                <c:pt idx="0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349-43BF-B30A-5A2B20B3F712}"/>
            </c:ext>
          </c:extLst>
        </c:ser>
        <c:ser>
          <c:idx val="20"/>
          <c:order val="20"/>
          <c:tx>
            <c:strRef>
              <c:f>fig_data!$N$22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 u="none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349-43BF-B30A-5A2B20B3F712}"/>
            </c:ext>
          </c:extLst>
        </c:ser>
        <c:ser>
          <c:idx val="21"/>
          <c:order val="21"/>
          <c:tx>
            <c:strRef>
              <c:f>fig_data!$N$23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fig_data!$P$23</c:f>
              <c:numCache>
                <c:formatCode>0</c:formatCode>
                <c:ptCount val="1"/>
                <c:pt idx="0">
                  <c:v>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349-43BF-B30A-5A2B20B3F712}"/>
            </c:ext>
          </c:extLst>
        </c:ser>
        <c:ser>
          <c:idx val="22"/>
          <c:order val="22"/>
          <c:tx>
            <c:strRef>
              <c:f>fig_data!$N$24</c:f>
              <c:strCache>
                <c:ptCount val="1"/>
                <c:pt idx="0">
                  <c:v>Fee-for-Service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349-43BF-B30A-5A2B20B3F712}"/>
            </c:ext>
          </c:extLst>
        </c:ser>
        <c:ser>
          <c:idx val="23"/>
          <c:order val="23"/>
          <c:tx>
            <c:strRef>
              <c:f>fig_data!$N$25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fig_data!$P$25</c:f>
              <c:numCache>
                <c:formatCode>0</c:formatCode>
                <c:ptCount val="1"/>
                <c:pt idx="0">
                  <c:v>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349-43BF-B30A-5A2B20B3F712}"/>
            </c:ext>
          </c:extLst>
        </c:ser>
        <c:ser>
          <c:idx val="24"/>
          <c:order val="24"/>
          <c:tx>
            <c:strRef>
              <c:f>fig_data!$N$26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349-43BF-B30A-5A2B20B3F712}"/>
            </c:ext>
          </c:extLst>
        </c:ser>
        <c:ser>
          <c:idx val="25"/>
          <c:order val="25"/>
          <c:tx>
            <c:strRef>
              <c:f>fig_data!$N$27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fig_data!$P$27</c:f>
              <c:numCache>
                <c:formatCode>0</c:formatCode>
                <c:ptCount val="1"/>
                <c:pt idx="0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349-43BF-B30A-5A2B20B3F712}"/>
            </c:ext>
          </c:extLst>
        </c:ser>
        <c:ser>
          <c:idx val="26"/>
          <c:order val="26"/>
          <c:tx>
            <c:strRef>
              <c:f>fig_data!$N$28</c:f>
              <c:strCache>
                <c:ptCount val="1"/>
                <c:pt idx="0">
                  <c:v>Other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fig_data!$P$28</c:f>
              <c:numCache>
                <c:formatCode>0</c:formatCode>
                <c:ptCount val="1"/>
                <c:pt idx="0">
                  <c:v>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349-43BF-B30A-5A2B20B3F712}"/>
            </c:ext>
          </c:extLst>
        </c:ser>
        <c:ser>
          <c:idx val="27"/>
          <c:order val="27"/>
          <c:tx>
            <c:strRef>
              <c:f>fig_data!$N$29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fig_data!$P$29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349-43BF-B30A-5A2B20B3F712}"/>
            </c:ext>
          </c:extLst>
        </c:ser>
        <c:ser>
          <c:idx val="28"/>
          <c:order val="28"/>
          <c:tx>
            <c:strRef>
              <c:f>fig_data!$N$30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fig_data!$P$30</c:f>
              <c:numCache>
                <c:formatCode>0</c:formatCode>
                <c:ptCount val="1"/>
                <c:pt idx="0">
                  <c:v>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349-43BF-B30A-5A2B20B3F712}"/>
            </c:ext>
          </c:extLst>
        </c:ser>
        <c:ser>
          <c:idx val="29"/>
          <c:order val="29"/>
          <c:tx>
            <c:strRef>
              <c:f>fig_data!$N$31</c:f>
              <c:strCache>
                <c:ptCount val="1"/>
                <c:pt idx="0">
                  <c:v>No Majority of Care Provider Identified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fig_data!$P$31</c:f>
              <c:numCache>
                <c:formatCode>0</c:formatCode>
                <c:ptCount val="1"/>
                <c:pt idx="0">
                  <c:v>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349-43BF-B30A-5A2B20B3F712}"/>
            </c:ext>
          </c:extLst>
        </c:ser>
        <c:ser>
          <c:idx val="30"/>
          <c:order val="30"/>
          <c:tx>
            <c:strRef>
              <c:f>fig_data!$N$32</c:f>
              <c:strCache>
                <c:ptCount val="1"/>
                <c:pt idx="0">
                  <c:v>Average Number of Visits per Day*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fig_data!$P$32</c:f>
              <c:numCache>
                <c:formatCode>0</c:formatCode>
                <c:ptCount val="1"/>
                <c:pt idx="0">
                  <c:v>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349-43BF-B30A-5A2B20B3F712}"/>
            </c:ext>
          </c:extLst>
        </c:ser>
        <c:ser>
          <c:idx val="31"/>
          <c:order val="31"/>
          <c:tx>
            <c:strRef>
              <c:f>fig_data!$N$33</c:f>
              <c:strCache>
                <c:ptCount val="1"/>
                <c:pt idx="0">
                  <c:v>Other: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29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fig_data!$P$33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349-43BF-B30A-5A2B20B3F712}"/>
            </c:ext>
          </c:extLst>
        </c:ser>
        <c:ser>
          <c:idx val="32"/>
          <c:order val="32"/>
          <c:tx>
            <c:strRef>
              <c:f>fig_data!$N$34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fig_data!$P$34</c:f>
              <c:numCache>
                <c:formatCode>0</c:formatCode>
                <c:ptCount val="1"/>
                <c:pt idx="0">
                  <c:v>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349-43BF-B30A-5A2B20B3F712}"/>
            </c:ext>
          </c:extLst>
        </c:ser>
        <c:ser>
          <c:idx val="33"/>
          <c:order val="33"/>
          <c:tx>
            <c:strRef>
              <c:f>fig_data!$N$35</c:f>
              <c:strCache>
                <c:ptCount val="1"/>
                <c:pt idx="0">
                  <c:v>April-October*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2C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fig_data!$P$35</c:f>
              <c:numCache>
                <c:formatCode>0</c:formatCode>
                <c:ptCount val="1"/>
                <c:pt idx="0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A349-43BF-B30A-5A2B20B3F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  <c:max val="5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78"/>
        <c:crossBetween val="midCat"/>
        <c:majorUnit val="1"/>
      </c:valAx>
      <c:valAx>
        <c:axId val="299734528"/>
        <c:scaling>
          <c:orientation val="maxMin"/>
          <c:max val="78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fig_data!$G$4:$G$45</c:f>
                <c:numCache>
                  <c:formatCode>General</c:formatCode>
                  <c:ptCount val="42"/>
                  <c:pt idx="2">
                    <c:v>7.6259999999999994E-2</c:v>
                  </c:pt>
                  <c:pt idx="3">
                    <c:v>9.3959999999999932E-2</c:v>
                  </c:pt>
                  <c:pt idx="4">
                    <c:v>0.13366</c:v>
                  </c:pt>
                  <c:pt idx="6">
                    <c:v>9.8729999999999984E-2</c:v>
                  </c:pt>
                  <c:pt idx="7">
                    <c:v>5.2719999999999989E-2</c:v>
                  </c:pt>
                  <c:pt idx="9">
                    <c:v>0.11746000000000012</c:v>
                  </c:pt>
                  <c:pt idx="10">
                    <c:v>0.13980999999999988</c:v>
                  </c:pt>
                  <c:pt idx="11">
                    <c:v>0.16298000000000001</c:v>
                  </c:pt>
                  <c:pt idx="13">
                    <c:v>0.35501000000000005</c:v>
                  </c:pt>
                  <c:pt idx="15">
                    <c:v>8.9069999999999983E-2</c:v>
                  </c:pt>
                  <c:pt idx="16">
                    <c:v>0.30420000000000003</c:v>
                  </c:pt>
                  <c:pt idx="17">
                    <c:v>0.43279999999999985</c:v>
                  </c:pt>
                  <c:pt idx="19">
                    <c:v>0.10230000000000006</c:v>
                  </c:pt>
                  <c:pt idx="21">
                    <c:v>0.21867999999999999</c:v>
                  </c:pt>
                  <c:pt idx="23">
                    <c:v>0.42045999999999983</c:v>
                  </c:pt>
                  <c:pt idx="24">
                    <c:v>0.23686000000000007</c:v>
                  </c:pt>
                  <c:pt idx="25">
                    <c:v>0.31215000000000004</c:v>
                  </c:pt>
                  <c:pt idx="26">
                    <c:v>0.19237999999999994</c:v>
                  </c:pt>
                  <c:pt idx="28">
                    <c:v>0.27812999999999999</c:v>
                  </c:pt>
                  <c:pt idx="30">
                    <c:v>0.31492000000000009</c:v>
                  </c:pt>
                  <c:pt idx="32">
                    <c:v>0.20024999999999993</c:v>
                  </c:pt>
                  <c:pt idx="34">
                    <c:v>0.21680999999999995</c:v>
                  </c:pt>
                  <c:pt idx="36">
                    <c:v>6.5750000000000086E-2</c:v>
                  </c:pt>
                  <c:pt idx="37">
                    <c:v>0.14698</c:v>
                  </c:pt>
                  <c:pt idx="38">
                    <c:v>0.14986999999999995</c:v>
                  </c:pt>
                  <c:pt idx="41">
                    <c:v>8.5600000000000009E-2</c:v>
                  </c:pt>
                </c:numCache>
              </c:numRef>
            </c:plus>
            <c:minus>
              <c:numRef>
                <c:f>fig_data!$F$4:$F$45</c:f>
                <c:numCache>
                  <c:formatCode>General</c:formatCode>
                  <c:ptCount val="42"/>
                  <c:pt idx="2">
                    <c:v>6.3470000000000026E-2</c:v>
                  </c:pt>
                  <c:pt idx="3">
                    <c:v>8.2350000000000034E-2</c:v>
                  </c:pt>
                  <c:pt idx="4">
                    <c:v>0.11651</c:v>
                  </c:pt>
                  <c:pt idx="6">
                    <c:v>9.0500000000000136E-2</c:v>
                  </c:pt>
                  <c:pt idx="7">
                    <c:v>4.997000000000007E-2</c:v>
                  </c:pt>
                  <c:pt idx="9">
                    <c:v>0.10517999999999994</c:v>
                  </c:pt>
                  <c:pt idx="10">
                    <c:v>0.12259000000000009</c:v>
                  </c:pt>
                  <c:pt idx="11">
                    <c:v>0.13983000000000001</c:v>
                  </c:pt>
                  <c:pt idx="13">
                    <c:v>0.27176</c:v>
                  </c:pt>
                  <c:pt idx="15">
                    <c:v>8.0350000000000033E-2</c:v>
                  </c:pt>
                  <c:pt idx="16">
                    <c:v>0.21016999999999997</c:v>
                  </c:pt>
                  <c:pt idx="17">
                    <c:v>0.28107000000000004</c:v>
                  </c:pt>
                  <c:pt idx="19">
                    <c:v>9.2390000000000083E-2</c:v>
                  </c:pt>
                  <c:pt idx="21">
                    <c:v>0.17850999999999995</c:v>
                  </c:pt>
                  <c:pt idx="23">
                    <c:v>0.31876000000000004</c:v>
                  </c:pt>
                  <c:pt idx="24">
                    <c:v>0.17706</c:v>
                  </c:pt>
                  <c:pt idx="25">
                    <c:v>0.21311000000000002</c:v>
                  </c:pt>
                  <c:pt idx="26">
                    <c:v>0.13013000000000002</c:v>
                  </c:pt>
                  <c:pt idx="28">
                    <c:v>0.21477000000000002</c:v>
                  </c:pt>
                  <c:pt idx="30">
                    <c:v>0.247</c:v>
                  </c:pt>
                  <c:pt idx="32">
                    <c:v>0.16350999999999993</c:v>
                  </c:pt>
                  <c:pt idx="34">
                    <c:v>0.15920000000000001</c:v>
                  </c:pt>
                  <c:pt idx="36">
                    <c:v>5.8960000000000012E-2</c:v>
                  </c:pt>
                  <c:pt idx="37">
                    <c:v>0.12360000000000004</c:v>
                  </c:pt>
                  <c:pt idx="38">
                    <c:v>0.13292999999999999</c:v>
                  </c:pt>
                  <c:pt idx="41">
                    <c:v>7.8420000000000045E-2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fig_data!$E$4:$E$45</c:f>
              <c:numCache>
                <c:formatCode>0.000</c:formatCode>
                <c:ptCount val="42"/>
                <c:pt idx="2">
                  <c:v>0.37852000000000002</c:v>
                </c:pt>
                <c:pt idx="3">
                  <c:v>0.66678000000000004</c:v>
                </c:pt>
                <c:pt idx="4">
                  <c:v>0.90854000000000001</c:v>
                </c:pt>
                <c:pt idx="6">
                  <c:v>1.0840700000000001</c:v>
                </c:pt>
                <c:pt idx="7">
                  <c:v>0.95657000000000003</c:v>
                </c:pt>
                <c:pt idx="9">
                  <c:v>1.0062199999999999</c:v>
                </c:pt>
                <c:pt idx="10">
                  <c:v>0.99528000000000005</c:v>
                </c:pt>
                <c:pt idx="11">
                  <c:v>0.98441999999999996</c:v>
                </c:pt>
                <c:pt idx="13">
                  <c:v>1.1588000000000001</c:v>
                </c:pt>
                <c:pt idx="15">
                  <c:v>0.82038</c:v>
                </c:pt>
                <c:pt idx="16">
                  <c:v>0.67993999999999999</c:v>
                </c:pt>
                <c:pt idx="17">
                  <c:v>0.80166000000000004</c:v>
                </c:pt>
                <c:pt idx="19">
                  <c:v>0.95435000000000003</c:v>
                </c:pt>
                <c:pt idx="21">
                  <c:v>0.97158999999999995</c:v>
                </c:pt>
                <c:pt idx="23">
                  <c:v>1.3180000000000001</c:v>
                </c:pt>
                <c:pt idx="24">
                  <c:v>0.70140999999999998</c:v>
                </c:pt>
                <c:pt idx="25">
                  <c:v>0.67161999999999999</c:v>
                </c:pt>
                <c:pt idx="26">
                  <c:v>0.40216000000000002</c:v>
                </c:pt>
                <c:pt idx="28">
                  <c:v>0.94281999999999999</c:v>
                </c:pt>
                <c:pt idx="30">
                  <c:v>1.14547</c:v>
                </c:pt>
                <c:pt idx="32">
                  <c:v>0.89117999999999997</c:v>
                </c:pt>
                <c:pt idx="34">
                  <c:v>0.59916000000000003</c:v>
                </c:pt>
                <c:pt idx="36">
                  <c:v>0.57011999999999996</c:v>
                </c:pt>
                <c:pt idx="37">
                  <c:v>0.77702000000000004</c:v>
                </c:pt>
                <c:pt idx="38">
                  <c:v>1.17699</c:v>
                </c:pt>
                <c:pt idx="41">
                  <c:v>0.93481000000000003</c:v>
                </c:pt>
              </c:numCache>
            </c:numRef>
          </c:xVal>
          <c:yVal>
            <c:numRef>
              <c:f>fig_data!$D$4:$D$45</c:f>
              <c:numCache>
                <c:formatCode>0</c:formatCode>
                <c:ptCount val="4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13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27</c:v>
                </c:pt>
                <c:pt idx="12">
                  <c:v>30</c:v>
                </c:pt>
                <c:pt idx="13">
                  <c:v>32</c:v>
                </c:pt>
                <c:pt idx="14">
                  <c:v>35</c:v>
                </c:pt>
                <c:pt idx="15">
                  <c:v>37</c:v>
                </c:pt>
                <c:pt idx="16">
                  <c:v>39</c:v>
                </c:pt>
                <c:pt idx="17">
                  <c:v>41</c:v>
                </c:pt>
                <c:pt idx="18">
                  <c:v>44</c:v>
                </c:pt>
                <c:pt idx="19">
                  <c:v>46</c:v>
                </c:pt>
                <c:pt idx="20">
                  <c:v>49</c:v>
                </c:pt>
                <c:pt idx="21">
                  <c:v>51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65</c:v>
                </c:pt>
                <c:pt idx="28">
                  <c:v>67</c:v>
                </c:pt>
                <c:pt idx="29">
                  <c:v>70</c:v>
                </c:pt>
                <c:pt idx="30">
                  <c:v>72</c:v>
                </c:pt>
                <c:pt idx="31">
                  <c:v>75</c:v>
                </c:pt>
                <c:pt idx="32">
                  <c:v>77</c:v>
                </c:pt>
                <c:pt idx="33">
                  <c:v>80</c:v>
                </c:pt>
                <c:pt idx="34">
                  <c:v>82</c:v>
                </c:pt>
                <c:pt idx="35">
                  <c:v>85</c:v>
                </c:pt>
                <c:pt idx="36">
                  <c:v>87</c:v>
                </c:pt>
                <c:pt idx="37">
                  <c:v>89</c:v>
                </c:pt>
                <c:pt idx="38">
                  <c:v>92</c:v>
                </c:pt>
                <c:pt idx="39">
                  <c:v>95</c:v>
                </c:pt>
                <c:pt idx="40">
                  <c:v>97</c:v>
                </c:pt>
                <c:pt idx="41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32-4CB0-96FF-286643EE2C58}"/>
            </c:ext>
          </c:extLst>
        </c:ser>
        <c:ser>
          <c:idx val="18"/>
          <c:order val="1"/>
          <c:tx>
            <c:strRef>
              <c:f>fig_data!$B$47</c:f>
              <c:strCache>
                <c:ptCount val="1"/>
                <c:pt idx="0">
                  <c:v>Vertical Odds threshold (min)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fig_data!$C$47:$C$48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fig_data!$D$47:$D$48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2732-4CB0-96FF-286643EE2C58}"/>
            </c:ext>
          </c:extLst>
        </c:ser>
        <c:ser>
          <c:idx val="19"/>
          <c:order val="2"/>
          <c:tx>
            <c:strRef>
              <c:f>fig_data!$B$4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617-4277-BB9D-282A2C021A6E}"/>
            </c:ext>
          </c:extLst>
        </c:ser>
        <c:ser>
          <c:idx val="1"/>
          <c:order val="3"/>
          <c:tx>
            <c:strRef>
              <c:f>fig_data!$B$5</c:f>
              <c:strCache>
                <c:ptCount val="1"/>
                <c:pt idx="0">
                  <c:v>Age Group (Ref: 10-14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4F-48E4-B5F4-0A31B16AC72D}"/>
            </c:ext>
          </c:extLst>
        </c:ser>
        <c:ser>
          <c:idx val="2"/>
          <c:order val="4"/>
          <c:tx>
            <c:strRef>
              <c:f>fig_data!$B$6</c:f>
              <c:strCache>
                <c:ptCount val="1"/>
                <c:pt idx="0">
                  <c:v>Under 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F4F-48E4-B5F4-0A31B16AC72D}"/>
            </c:ext>
          </c:extLst>
        </c:ser>
        <c:ser>
          <c:idx val="3"/>
          <c:order val="5"/>
          <c:tx>
            <c:strRef>
              <c:f>fig_data!$B$7</c:f>
              <c:strCache>
                <c:ptCount val="1"/>
                <c:pt idx="0">
                  <c:v>1-4*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fig_data!$D$7</c:f>
              <c:numCache>
                <c:formatCode>0</c:formatCode>
                <c:ptCount val="1"/>
                <c:pt idx="0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17-4277-BB9D-282A2C021A6E}"/>
            </c:ext>
          </c:extLst>
        </c:ser>
        <c:ser>
          <c:idx val="4"/>
          <c:order val="6"/>
          <c:tx>
            <c:strRef>
              <c:f>fig_data!$B$8</c:f>
              <c:strCache>
                <c:ptCount val="1"/>
                <c:pt idx="0">
                  <c:v>5-9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fig_data!$D$8</c:f>
              <c:numCache>
                <c:formatCode>0</c:formatCode>
                <c:ptCount val="1"/>
                <c:pt idx="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17-4277-BB9D-282A2C021A6E}"/>
            </c:ext>
          </c:extLst>
        </c:ser>
        <c:ser>
          <c:idx val="5"/>
          <c:order val="7"/>
          <c:tx>
            <c:strRef>
              <c:f>fig_data!$B$9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fig_data!$D$9</c:f>
              <c:numCache>
                <c:formatCode>0</c:formatCode>
                <c:ptCount val="1"/>
                <c:pt idx="0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17-4277-BB9D-282A2C021A6E}"/>
            </c:ext>
          </c:extLst>
        </c:ser>
        <c:ser>
          <c:idx val="6"/>
          <c:order val="8"/>
          <c:tx>
            <c:strRef>
              <c:f>fig_data!$B$10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fig_data!$D$10</c:f>
              <c:numCache>
                <c:formatCode>0</c:formatCode>
                <c:ptCount val="1"/>
                <c:pt idx="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617-4277-BB9D-282A2C021A6E}"/>
            </c:ext>
          </c:extLst>
        </c:ser>
        <c:ser>
          <c:idx val="7"/>
          <c:order val="9"/>
          <c:tx>
            <c:strRef>
              <c:f>fig_data!$B$11</c:f>
              <c:strCache>
                <c:ptCount val="1"/>
                <c:pt idx="0">
                  <c:v>Average Socioeconomic Factor Index (SEFI-2)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fig_data!$D$11</c:f>
              <c:numCache>
                <c:formatCode>0</c:formatCode>
                <c:ptCount val="1"/>
                <c:pt idx="0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617-4277-BB9D-282A2C021A6E}"/>
            </c:ext>
          </c:extLst>
        </c:ser>
        <c:ser>
          <c:idx val="8"/>
          <c:order val="10"/>
          <c:tx>
            <c:strRef>
              <c:f>fig_data!$B$12</c:f>
              <c:strCache>
                <c:ptCount val="1"/>
                <c:pt idx="0">
                  <c:v>Number of children in the household (Ref: 1)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617-4277-BB9D-282A2C021A6E}"/>
            </c:ext>
          </c:extLst>
        </c:ser>
        <c:ser>
          <c:idx val="9"/>
          <c:order val="11"/>
          <c:tx>
            <c:strRef>
              <c:f>fig_data!$B$13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617-4277-BB9D-282A2C021A6E}"/>
            </c:ext>
          </c:extLst>
        </c:ser>
        <c:ser>
          <c:idx val="10"/>
          <c:order val="12"/>
          <c:tx>
            <c:strRef>
              <c:f>fig_data!$B$14</c:f>
              <c:strCache>
                <c:ptCount val="1"/>
                <c:pt idx="0">
                  <c:v>3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fig_data!$D$14</c:f>
              <c:numCache>
                <c:formatCode>0</c:formatCode>
                <c:ptCount val="1"/>
                <c:pt idx="0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617-4277-BB9D-282A2C021A6E}"/>
            </c:ext>
          </c:extLst>
        </c:ser>
        <c:ser>
          <c:idx val="11"/>
          <c:order val="13"/>
          <c:tx>
            <c:strRef>
              <c:f>fig_data!$B$15</c:f>
              <c:strCache>
                <c:ptCount val="1"/>
                <c:pt idx="0">
                  <c:v>4 or More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fig_data!$D$15</c:f>
              <c:numCache>
                <c:formatCode>0</c:formatCode>
                <c:ptCount val="1"/>
                <c:pt idx="0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617-4277-BB9D-282A2C021A6E}"/>
            </c:ext>
          </c:extLst>
        </c:ser>
        <c:ser>
          <c:idx val="12"/>
          <c:order val="14"/>
          <c:tx>
            <c:strRef>
              <c:f>fig_data!$B$16</c:f>
              <c:strCache>
                <c:ptCount val="1"/>
                <c:pt idx="0">
                  <c:v>In Care of Child and Family Services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fig_data!$D$16</c:f>
              <c:numCache>
                <c:formatCode>0</c:formatCode>
                <c:ptCount val="1"/>
                <c:pt idx="0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617-4277-BB9D-282A2C021A6E}"/>
            </c:ext>
          </c:extLst>
        </c:ser>
        <c:ser>
          <c:idx val="13"/>
          <c:order val="15"/>
          <c:tx>
            <c:strRef>
              <c:f>fig_data!$B$17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fig_data!$D$17</c:f>
              <c:numCache>
                <c:formatCode>0</c:formatCode>
                <c:ptCount val="1"/>
                <c:pt idx="0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617-4277-BB9D-282A2C021A6E}"/>
            </c:ext>
          </c:extLst>
        </c:ser>
        <c:ser>
          <c:idx val="14"/>
          <c:order val="16"/>
          <c:tx>
            <c:strRef>
              <c:f>fig_data!$B$18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fig_data!$D$18</c:f>
              <c:numCache>
                <c:formatCode>0</c:formatCode>
                <c:ptCount val="1"/>
                <c:pt idx="0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617-4277-BB9D-282A2C021A6E}"/>
            </c:ext>
          </c:extLst>
        </c:ser>
        <c:ser>
          <c:idx val="15"/>
          <c:order val="17"/>
          <c:tx>
            <c:strRef>
              <c:f>fig_data!$B$19</c:f>
              <c:strCache>
                <c:ptCount val="1"/>
                <c:pt idx="0">
                  <c:v>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fig_data!$D$19</c:f>
              <c:numCache>
                <c:formatCode>0</c:formatCode>
                <c:ptCount val="1"/>
                <c:pt idx="0">
                  <c:v>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617-4277-BB9D-282A2C021A6E}"/>
            </c:ext>
          </c:extLst>
        </c:ser>
        <c:ser>
          <c:idx val="16"/>
          <c:order val="18"/>
          <c:tx>
            <c:strRef>
              <c:f>fig_data!$B$20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fig_data!$D$20</c:f>
              <c:numCache>
                <c:formatCode>0</c:formatCode>
                <c:ptCount val="1"/>
                <c:pt idx="0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617-4277-BB9D-282A2C021A6E}"/>
            </c:ext>
          </c:extLst>
        </c:ser>
        <c:ser>
          <c:idx val="17"/>
          <c:order val="19"/>
          <c:tx>
            <c:strRef>
              <c:f>fig_data!$B$21</c:f>
              <c:strCache>
                <c:ptCount val="1"/>
                <c:pt idx="0">
                  <c:v>3 or Higher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fig_data!$D$21</c:f>
              <c:numCache>
                <c:formatCode>0</c:formatCode>
                <c:ptCount val="1"/>
                <c:pt idx="0">
                  <c:v>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617-4277-BB9D-282A2C021A6E}"/>
            </c:ext>
          </c:extLst>
        </c:ser>
        <c:ser>
          <c:idx val="20"/>
          <c:order val="20"/>
          <c:tx>
            <c:strRef>
              <c:f>fig_data!$B$22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617-4277-BB9D-282A2C021A6E}"/>
            </c:ext>
          </c:extLst>
        </c:ser>
        <c:ser>
          <c:idx val="21"/>
          <c:order val="21"/>
          <c:tx>
            <c:strRef>
              <c:f>fig_data!$B$23</c:f>
              <c:strCache>
                <c:ptCount val="1"/>
                <c:pt idx="0">
                  <c:v>Age (Years)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fig_data!$D$23</c:f>
              <c:numCache>
                <c:formatCode>0</c:formatCode>
                <c:ptCount val="1"/>
                <c:pt idx="0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617-4277-BB9D-282A2C021A6E}"/>
            </c:ext>
          </c:extLst>
        </c:ser>
        <c:ser>
          <c:idx val="22"/>
          <c:order val="22"/>
          <c:tx>
            <c:strRef>
              <c:f>fig_data!$B$24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617-4277-BB9D-282A2C021A6E}"/>
            </c:ext>
          </c:extLst>
        </c:ser>
        <c:ser>
          <c:idx val="23"/>
          <c:order val="23"/>
          <c:tx>
            <c:strRef>
              <c:f>fig_data!$B$25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fig_data!$D$25</c:f>
              <c:numCache>
                <c:formatCode>0</c:formatCode>
                <c:ptCount val="1"/>
                <c:pt idx="0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617-4277-BB9D-282A2C021A6E}"/>
            </c:ext>
          </c:extLst>
        </c:ser>
        <c:ser>
          <c:idx val="24"/>
          <c:order val="24"/>
          <c:tx>
            <c:strRef>
              <c:f>fig_data!$B$26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617-4277-BB9D-282A2C021A6E}"/>
            </c:ext>
          </c:extLst>
        </c:ser>
        <c:ser>
          <c:idx val="25"/>
          <c:order val="25"/>
          <c:tx>
            <c:strRef>
              <c:f>fig_data!$B$27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fig_data!$D$27</c:f>
              <c:numCache>
                <c:formatCode>0</c:formatCode>
                <c:ptCount val="1"/>
                <c:pt idx="0">
                  <c:v>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617-4277-BB9D-282A2C021A6E}"/>
            </c:ext>
          </c:extLst>
        </c:ser>
        <c:ser>
          <c:idx val="26"/>
          <c:order val="26"/>
          <c:tx>
            <c:strRef>
              <c:f>fig_data!$B$28</c:f>
              <c:strCache>
                <c:ptCount val="1"/>
                <c:pt idx="0">
                  <c:v>Prairie Mountain Health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78D6-43D3-B1A3-5A589394483D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fig_data!$D$28</c:f>
              <c:numCache>
                <c:formatCode>0</c:formatCode>
                <c:ptCount val="1"/>
                <c:pt idx="0">
                  <c:v>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617-4277-BB9D-282A2C021A6E}"/>
            </c:ext>
          </c:extLst>
        </c:ser>
        <c:ser>
          <c:idx val="27"/>
          <c:order val="27"/>
          <c:tx>
            <c:strRef>
              <c:f>fig_data!$B$29</c:f>
              <c:strCache>
                <c:ptCount val="1"/>
                <c:pt idx="0">
                  <c:v>Interlake-Eastern RHA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fig_data!$D$29</c:f>
              <c:numCache>
                <c:formatCode>0</c:formatCode>
                <c:ptCount val="1"/>
                <c:pt idx="0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617-4277-BB9D-282A2C021A6E}"/>
            </c:ext>
          </c:extLst>
        </c:ser>
        <c:ser>
          <c:idx val="28"/>
          <c:order val="28"/>
          <c:tx>
            <c:strRef>
              <c:f>fig_data!$B$30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E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fig_data!$D$30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617-4277-BB9D-282A2C021A6E}"/>
            </c:ext>
          </c:extLst>
        </c:ser>
        <c:ser>
          <c:idx val="29"/>
          <c:order val="29"/>
          <c:tx>
            <c:strRef>
              <c:f>fig_data!$B$31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F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fig_data!$D$31</c:f>
              <c:numCache>
                <c:formatCode>0</c:formatCode>
                <c:ptCount val="1"/>
                <c:pt idx="0">
                  <c:v>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A617-4277-BB9D-282A2C021A6E}"/>
            </c:ext>
          </c:extLst>
        </c:ser>
        <c:ser>
          <c:idx val="30"/>
          <c:order val="30"/>
          <c:tx>
            <c:strRef>
              <c:f>fig_data!$B$32</c:f>
              <c:strCache>
                <c:ptCount val="1"/>
                <c:pt idx="0">
                  <c:v>Fee-for-Service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fig_data!$D$32</c:f>
              <c:numCache>
                <c:formatCode>0</c:formatCode>
                <c:ptCount val="1"/>
                <c:pt idx="0">
                  <c:v>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617-4277-BB9D-282A2C021A6E}"/>
            </c:ext>
          </c:extLst>
        </c:ser>
        <c:ser>
          <c:idx val="31"/>
          <c:order val="31"/>
          <c:tx>
            <c:strRef>
              <c:f>fig_data!$B$33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30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fig_data!$D$33</c:f>
              <c:numCache>
                <c:formatCode>0</c:formatCode>
                <c:ptCount val="1"/>
                <c:pt idx="0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A617-4277-BB9D-282A2C021A6E}"/>
            </c:ext>
          </c:extLst>
        </c:ser>
        <c:ser>
          <c:idx val="32"/>
          <c:order val="32"/>
          <c:tx>
            <c:strRef>
              <c:f>fig_data!$B$34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fig_data!$D$34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617-4277-BB9D-282A2C021A6E}"/>
            </c:ext>
          </c:extLst>
        </c:ser>
        <c:ser>
          <c:idx val="33"/>
          <c:order val="33"/>
          <c:tx>
            <c:strRef>
              <c:f>fig_data!$B$35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fig_data!$D$35</c:f>
              <c:numCache>
                <c:formatCode>0</c:formatCode>
                <c:ptCount val="1"/>
                <c:pt idx="0">
                  <c:v>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617-4277-BB9D-282A2C021A6E}"/>
            </c:ext>
          </c:extLst>
        </c:ser>
        <c:ser>
          <c:idx val="34"/>
          <c:order val="34"/>
          <c:tx>
            <c:strRef>
              <c:f>fig_data!$B$36</c:f>
              <c:strCache>
                <c:ptCount val="1"/>
                <c:pt idx="0">
                  <c:v>Other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fig_data!$D$36</c:f>
              <c:numCache>
                <c:formatCode>0</c:formatCode>
                <c:ptCount val="1"/>
                <c:pt idx="0">
                  <c:v>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617-4277-BB9D-282A2C021A6E}"/>
            </c:ext>
          </c:extLst>
        </c:ser>
        <c:ser>
          <c:idx val="35"/>
          <c:order val="35"/>
          <c:tx>
            <c:strRef>
              <c:f>fig_data!$B$37</c:f>
              <c:strCache>
                <c:ptCount val="1"/>
                <c:pt idx="0">
                  <c:v>Visit to Pediatrician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fig_data!$D$37</c:f>
              <c:numCache>
                <c:formatCode>0</c:formatCode>
                <c:ptCount val="1"/>
                <c:pt idx="0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A617-4277-BB9D-282A2C021A6E}"/>
            </c:ext>
          </c:extLst>
        </c:ser>
        <c:ser>
          <c:idx val="36"/>
          <c:order val="36"/>
          <c:tx>
            <c:strRef>
              <c:f>fig_data!$B$38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fig_data!$D$38</c:f>
              <c:numCache>
                <c:formatCode>0</c:formatCode>
                <c:ptCount val="1"/>
                <c:pt idx="0">
                  <c:v>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617-4277-BB9D-282A2C021A6E}"/>
            </c:ext>
          </c:extLst>
        </c:ser>
        <c:ser>
          <c:idx val="37"/>
          <c:order val="37"/>
          <c:tx>
            <c:strRef>
              <c:f>fig_data!$B$39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fig_data!$D$39</c:f>
              <c:numCache>
                <c:formatCode>0</c:formatCode>
                <c:ptCount val="1"/>
                <c:pt idx="0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A617-4277-BB9D-282A2C021A6E}"/>
            </c:ext>
          </c:extLst>
        </c:ser>
        <c:ser>
          <c:idx val="38"/>
          <c:order val="38"/>
          <c:tx>
            <c:strRef>
              <c:f>fig_data!$B$40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fig_data!$D$40</c:f>
              <c:numCache>
                <c:formatCode>0</c:formatCode>
                <c:ptCount val="1"/>
                <c:pt idx="0">
                  <c:v>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617-4277-BB9D-282A2C021A6E}"/>
            </c:ext>
          </c:extLst>
        </c:ser>
        <c:ser>
          <c:idx val="39"/>
          <c:order val="39"/>
          <c:tx>
            <c:strRef>
              <c:f>fig_data!$B$41</c:f>
              <c:strCache>
                <c:ptCount val="1"/>
                <c:pt idx="0">
                  <c:v>No Majority of Care Provider Identified*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fig_data!$D$41</c:f>
              <c:numCache>
                <c:formatCode>0</c:formatCode>
                <c:ptCount val="1"/>
                <c:pt idx="0">
                  <c:v>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617-4277-BB9D-282A2C021A6E}"/>
            </c:ext>
          </c:extLst>
        </c:ser>
        <c:ser>
          <c:idx val="40"/>
          <c:order val="40"/>
          <c:tx>
            <c:strRef>
              <c:f>fig_data!$B$42</c:f>
              <c:strCache>
                <c:ptCount val="1"/>
                <c:pt idx="0">
                  <c:v>Average Number of Visits per Day*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fig_data!$D$42</c:f>
              <c:numCache>
                <c:formatCode>0</c:formatCode>
                <c:ptCount val="1"/>
                <c:pt idx="0">
                  <c:v>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A617-4277-BB9D-282A2C021A6E}"/>
            </c:ext>
          </c:extLst>
        </c:ser>
        <c:ser>
          <c:idx val="41"/>
          <c:order val="41"/>
          <c:tx>
            <c:strRef>
              <c:f>fig_data!$B$43</c:f>
              <c:strCache>
                <c:ptCount val="1"/>
                <c:pt idx="0">
                  <c:v>Other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fig_data!$D$43</c:f>
              <c:numCache>
                <c:formatCode>0</c:formatCode>
                <c:ptCount val="1"/>
                <c:pt idx="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617-4277-BB9D-282A2C021A6E}"/>
            </c:ext>
          </c:extLst>
        </c:ser>
        <c:ser>
          <c:idx val="42"/>
          <c:order val="42"/>
          <c:tx>
            <c:strRef>
              <c:f>fig_data!$B$44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fig_data!$D$44</c:f>
              <c:numCache>
                <c:formatCode>0</c:formatCode>
                <c:ptCount val="1"/>
                <c:pt idx="0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617-4277-BB9D-282A2C021A6E}"/>
            </c:ext>
          </c:extLst>
        </c:ser>
        <c:ser>
          <c:idx val="43"/>
          <c:order val="43"/>
          <c:tx>
            <c:strRef>
              <c:f>fig_data!$B$45</c:f>
              <c:strCache>
                <c:ptCount val="1"/>
                <c:pt idx="0">
                  <c:v>April-October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fig_data!$D$45</c:f>
              <c:numCache>
                <c:formatCode>0</c:formatCode>
                <c:ptCount val="1"/>
                <c:pt idx="0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A617-4277-BB9D-282A2C021A6E}"/>
            </c:ext>
          </c:extLst>
        </c:ser>
        <c:ser>
          <c:idx val="44"/>
          <c:order val="44"/>
          <c:spPr>
            <a:ln w="28575">
              <a:noFill/>
            </a:ln>
          </c:spPr>
          <c:xVal>
            <c:numRef>
              <c:f>fig_data!$E$4:$E$45</c:f>
              <c:numCache>
                <c:formatCode>0.000</c:formatCode>
                <c:ptCount val="42"/>
                <c:pt idx="2">
                  <c:v>0.37852000000000002</c:v>
                </c:pt>
                <c:pt idx="3">
                  <c:v>0.66678000000000004</c:v>
                </c:pt>
                <c:pt idx="4">
                  <c:v>0.90854000000000001</c:v>
                </c:pt>
                <c:pt idx="6">
                  <c:v>1.0840700000000001</c:v>
                </c:pt>
                <c:pt idx="7">
                  <c:v>0.95657000000000003</c:v>
                </c:pt>
                <c:pt idx="9">
                  <c:v>1.0062199999999999</c:v>
                </c:pt>
                <c:pt idx="10">
                  <c:v>0.99528000000000005</c:v>
                </c:pt>
                <c:pt idx="11">
                  <c:v>0.98441999999999996</c:v>
                </c:pt>
                <c:pt idx="13">
                  <c:v>1.1588000000000001</c:v>
                </c:pt>
                <c:pt idx="15">
                  <c:v>0.82038</c:v>
                </c:pt>
                <c:pt idx="16">
                  <c:v>0.67993999999999999</c:v>
                </c:pt>
                <c:pt idx="17">
                  <c:v>0.80166000000000004</c:v>
                </c:pt>
                <c:pt idx="19">
                  <c:v>0.95435000000000003</c:v>
                </c:pt>
                <c:pt idx="21">
                  <c:v>0.97158999999999995</c:v>
                </c:pt>
                <c:pt idx="23">
                  <c:v>1.3180000000000001</c:v>
                </c:pt>
                <c:pt idx="24">
                  <c:v>0.70140999999999998</c:v>
                </c:pt>
                <c:pt idx="25">
                  <c:v>0.67161999999999999</c:v>
                </c:pt>
                <c:pt idx="26">
                  <c:v>0.40216000000000002</c:v>
                </c:pt>
                <c:pt idx="28">
                  <c:v>0.94281999999999999</c:v>
                </c:pt>
                <c:pt idx="30">
                  <c:v>1.14547</c:v>
                </c:pt>
                <c:pt idx="32">
                  <c:v>0.89117999999999997</c:v>
                </c:pt>
                <c:pt idx="34">
                  <c:v>0.59916000000000003</c:v>
                </c:pt>
                <c:pt idx="36">
                  <c:v>0.57011999999999996</c:v>
                </c:pt>
                <c:pt idx="37">
                  <c:v>0.77702000000000004</c:v>
                </c:pt>
                <c:pt idx="38">
                  <c:v>1.17699</c:v>
                </c:pt>
                <c:pt idx="41">
                  <c:v>0.93481000000000003</c:v>
                </c:pt>
              </c:numCache>
            </c:numRef>
          </c:xVal>
          <c:yVal>
            <c:numRef>
              <c:f>fig_data!$B$4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98E-45C0-8577-9945A1333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  <c:max val="5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101"/>
        <c:crossBetween val="midCat"/>
        <c:majorUnit val="1"/>
      </c:valAx>
      <c:valAx>
        <c:axId val="299734528"/>
        <c:scaling>
          <c:orientation val="maxMin"/>
          <c:max val="101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4"/>
  </sheetPr>
  <sheetViews>
    <sheetView tabSelected="1" zoomScale="115"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4"/>
  </sheetPr>
  <sheetViews>
    <sheetView zoomScale="115"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61043" cy="856421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0.06778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61043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 Predictors of Ambulatory Primary Care Physician Visits for Pneumonia Among Adults Resulting in Antibiotic Dispensations, 2014-2016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patient ages 15 and older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endParaRPr lang="en-US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   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 ambulatory primary care physician visits linked to antibiotic dispensations (p&lt;0.01).</a:t>
          </a:r>
          <a:endParaRPr lang="en-US" sz="7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361043" cy="858906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0.06778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61043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 Predictors of Ambulatory Primary Care Physician Visits for Pneumonia Among Children Resulting in Antibiotic Dispensations, 2014-2016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patient ages 0-14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endParaRPr lang="en-US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   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 ambulatory primary care physician visits linked to antibiotic dispensations (p&lt;0.01).</a:t>
          </a:r>
          <a:endParaRPr lang="en-US" sz="7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</sheetPr>
  <dimension ref="A1:C37"/>
  <sheetViews>
    <sheetView workbookViewId="0">
      <selection activeCell="A2" sqref="A2:C2"/>
    </sheetView>
  </sheetViews>
  <sheetFormatPr defaultRowHeight="12.75" x14ac:dyDescent="0.2"/>
  <cols>
    <col min="1" max="1" width="42.42578125" style="3" customWidth="1"/>
    <col min="2" max="2" width="22.28515625" style="4" customWidth="1"/>
    <col min="3" max="3" width="9.5703125" style="27" customWidth="1"/>
    <col min="4" max="16384" width="9.140625" style="17"/>
  </cols>
  <sheetData>
    <row r="1" spans="1:3" s="16" customFormat="1" ht="27" customHeight="1" x14ac:dyDescent="0.2">
      <c r="A1" s="78" t="s">
        <v>142</v>
      </c>
      <c r="B1" s="78"/>
      <c r="C1" s="78"/>
    </row>
    <row r="2" spans="1:3" s="16" customFormat="1" ht="23.25" customHeight="1" x14ac:dyDescent="0.2">
      <c r="A2" s="79" t="s">
        <v>111</v>
      </c>
      <c r="B2" s="79"/>
      <c r="C2" s="79"/>
    </row>
    <row r="3" spans="1:3" ht="6" customHeight="1" x14ac:dyDescent="0.2">
      <c r="A3" s="75"/>
      <c r="B3" s="76"/>
      <c r="C3" s="77"/>
    </row>
    <row r="4" spans="1:3" ht="26.25" customHeight="1" x14ac:dyDescent="0.2">
      <c r="A4" s="1" t="s">
        <v>73</v>
      </c>
      <c r="B4" s="2" t="s">
        <v>109</v>
      </c>
      <c r="C4" s="28" t="s">
        <v>108</v>
      </c>
    </row>
    <row r="5" spans="1:3" ht="14.25" customHeight="1" x14ac:dyDescent="0.2">
      <c r="A5" s="10" t="s">
        <v>106</v>
      </c>
      <c r="B5" s="14"/>
      <c r="C5" s="46"/>
    </row>
    <row r="6" spans="1:3" ht="14.25" customHeight="1" x14ac:dyDescent="0.2">
      <c r="A6" s="5" t="s">
        <v>82</v>
      </c>
      <c r="B6" s="20"/>
      <c r="C6" s="29"/>
    </row>
    <row r="7" spans="1:3" ht="14.25" customHeight="1" x14ac:dyDescent="0.2">
      <c r="A7" s="12" t="s">
        <v>79</v>
      </c>
      <c r="B7" s="33" t="str">
        <f>tbl_data!K6</f>
        <v>0.86 (0.82-0.91)</v>
      </c>
      <c r="C7" s="30" t="str">
        <f>tbl_data!L6</f>
        <v>&lt;0.0001</v>
      </c>
    </row>
    <row r="8" spans="1:3" ht="14.25" customHeight="1" x14ac:dyDescent="0.2">
      <c r="A8" s="5" t="s">
        <v>80</v>
      </c>
      <c r="B8" s="34"/>
      <c r="C8" s="29"/>
    </row>
    <row r="9" spans="1:3" ht="14.25" customHeight="1" x14ac:dyDescent="0.2">
      <c r="A9" s="12" t="s">
        <v>75</v>
      </c>
      <c r="B9" s="33" t="str">
        <f>tbl_data!K8</f>
        <v>0.98 (0.94-1.03)</v>
      </c>
      <c r="C9" s="30">
        <f>tbl_data!L8</f>
        <v>0.50039999999999996</v>
      </c>
    </row>
    <row r="10" spans="1:3" ht="14.25" customHeight="1" x14ac:dyDescent="0.2">
      <c r="A10" s="5" t="s">
        <v>78</v>
      </c>
      <c r="B10" s="34" t="str">
        <f>tbl_data!K9</f>
        <v>1.02 (0.99-1.04)</v>
      </c>
      <c r="C10" s="29">
        <f>tbl_data!L9</f>
        <v>0.25480000000000003</v>
      </c>
    </row>
    <row r="11" spans="1:3" ht="14.25" customHeight="1" x14ac:dyDescent="0.2">
      <c r="A11" s="6" t="s">
        <v>88</v>
      </c>
      <c r="B11" s="33"/>
      <c r="C11" s="30"/>
    </row>
    <row r="12" spans="1:3" ht="14.25" customHeight="1" x14ac:dyDescent="0.2">
      <c r="A12" s="13">
        <v>1</v>
      </c>
      <c r="B12" s="34" t="str">
        <f>tbl_data!K11</f>
        <v>0.87 (0.82-0.92)</v>
      </c>
      <c r="C12" s="29" t="str">
        <f>tbl_data!L11</f>
        <v>&lt;0.0001</v>
      </c>
    </row>
    <row r="13" spans="1:3" ht="14.25" customHeight="1" x14ac:dyDescent="0.2">
      <c r="A13" s="12">
        <v>2</v>
      </c>
      <c r="B13" s="33" t="str">
        <f>tbl_data!K12</f>
        <v>0.83 (0.77-0.89)</v>
      </c>
      <c r="C13" s="30" t="str">
        <f>tbl_data!L12</f>
        <v>&lt;0.0001</v>
      </c>
    </row>
    <row r="14" spans="1:3" ht="14.25" customHeight="1" x14ac:dyDescent="0.2">
      <c r="A14" s="13" t="s">
        <v>89</v>
      </c>
      <c r="B14" s="34" t="str">
        <f>tbl_data!K13</f>
        <v>0.78 (0.72-0.84)</v>
      </c>
      <c r="C14" s="29" t="str">
        <f>tbl_data!L13</f>
        <v>&lt;0.0001</v>
      </c>
    </row>
    <row r="15" spans="1:3" ht="14.25" customHeight="1" x14ac:dyDescent="0.2">
      <c r="A15" s="10" t="s">
        <v>105</v>
      </c>
      <c r="B15" s="35"/>
      <c r="C15" s="47"/>
    </row>
    <row r="16" spans="1:3" ht="14.25" customHeight="1" x14ac:dyDescent="0.2">
      <c r="A16" s="11" t="s">
        <v>95</v>
      </c>
      <c r="B16" s="36" t="str">
        <f>tbl_data!K15</f>
        <v>0.86 (0.82-0.91)</v>
      </c>
      <c r="C16" s="32" t="str">
        <f>tbl_data!L15</f>
        <v>&lt;0.0001</v>
      </c>
    </row>
    <row r="17" spans="1:3" ht="14.25" customHeight="1" x14ac:dyDescent="0.2">
      <c r="A17" s="6" t="s">
        <v>80</v>
      </c>
      <c r="B17" s="33"/>
      <c r="C17" s="30"/>
    </row>
    <row r="18" spans="1:3" ht="14.25" customHeight="1" x14ac:dyDescent="0.2">
      <c r="A18" s="13" t="s">
        <v>75</v>
      </c>
      <c r="B18" s="34" t="str">
        <f>tbl_data!K17</f>
        <v>0.88 (0.78-1.00)</v>
      </c>
      <c r="C18" s="29">
        <f>tbl_data!L17</f>
        <v>4.8099999999999997E-2</v>
      </c>
    </row>
    <row r="19" spans="1:3" ht="14.25" customHeight="1" x14ac:dyDescent="0.2">
      <c r="A19" s="6" t="s">
        <v>96</v>
      </c>
      <c r="B19" s="33"/>
      <c r="C19" s="30"/>
    </row>
    <row r="20" spans="1:3" ht="14.25" customHeight="1" x14ac:dyDescent="0.2">
      <c r="A20" s="13" t="s">
        <v>97</v>
      </c>
      <c r="B20" s="34" t="str">
        <f>tbl_data!K19</f>
        <v>1.24 (1.04-1.47)</v>
      </c>
      <c r="C20" s="29">
        <f>tbl_data!L19</f>
        <v>1.6899999999999998E-2</v>
      </c>
    </row>
    <row r="21" spans="1:3" ht="14.25" customHeight="1" x14ac:dyDescent="0.2">
      <c r="A21" s="12" t="s">
        <v>98</v>
      </c>
      <c r="B21" s="33" t="str">
        <f>tbl_data!K20</f>
        <v>0.76 (0.64-0.90)</v>
      </c>
      <c r="C21" s="30">
        <f>tbl_data!L20</f>
        <v>1.4E-3</v>
      </c>
    </row>
    <row r="22" spans="1:3" ht="14.25" customHeight="1" x14ac:dyDescent="0.2">
      <c r="A22" s="13" t="s">
        <v>99</v>
      </c>
      <c r="B22" s="34" t="str">
        <f>tbl_data!K21</f>
        <v>0.71 (0.58-0.86)</v>
      </c>
      <c r="C22" s="29">
        <f>tbl_data!L21</f>
        <v>6.9999999999999999E-4</v>
      </c>
    </row>
    <row r="23" spans="1:3" ht="14.25" customHeight="1" x14ac:dyDescent="0.2">
      <c r="A23" s="12" t="s">
        <v>100</v>
      </c>
      <c r="B23" s="33" t="str">
        <f>tbl_data!K22</f>
        <v>0.40 (0.30-0.53)</v>
      </c>
      <c r="C23" s="30" t="str">
        <f>tbl_data!L22</f>
        <v>&lt;0.0001</v>
      </c>
    </row>
    <row r="24" spans="1:3" ht="14.25" customHeight="1" x14ac:dyDescent="0.2">
      <c r="A24" s="5" t="s">
        <v>83</v>
      </c>
      <c r="B24" s="34"/>
      <c r="C24" s="29"/>
    </row>
    <row r="25" spans="1:3" ht="14.25" customHeight="1" x14ac:dyDescent="0.2">
      <c r="A25" s="12" t="s">
        <v>77</v>
      </c>
      <c r="B25" s="33" t="str">
        <f>tbl_data!K24</f>
        <v>0.97 (0.83-1.14)</v>
      </c>
      <c r="C25" s="30">
        <f>tbl_data!L24</f>
        <v>0.72789999999999999</v>
      </c>
    </row>
    <row r="26" spans="1:3" ht="14.25" customHeight="1" x14ac:dyDescent="0.2">
      <c r="A26" s="5" t="s">
        <v>81</v>
      </c>
      <c r="B26" s="34"/>
      <c r="C26" s="29"/>
    </row>
    <row r="27" spans="1:3" ht="14.25" customHeight="1" x14ac:dyDescent="0.2">
      <c r="A27" s="12" t="s">
        <v>26</v>
      </c>
      <c r="B27" s="33" t="str">
        <f>tbl_data!K26</f>
        <v>0.99 (0.86-1.14)</v>
      </c>
      <c r="C27" s="30">
        <f>tbl_data!L26</f>
        <v>0.90469999999999995</v>
      </c>
    </row>
    <row r="28" spans="1:3" ht="14.25" customHeight="1" x14ac:dyDescent="0.2">
      <c r="A28" s="5" t="s">
        <v>86</v>
      </c>
      <c r="B28" s="34"/>
      <c r="C28" s="29"/>
    </row>
    <row r="29" spans="1:3" ht="14.25" customHeight="1" x14ac:dyDescent="0.2">
      <c r="A29" s="12" t="s">
        <v>76</v>
      </c>
      <c r="B29" s="33" t="str">
        <f>tbl_data!K28</f>
        <v>1.03 (0.91-1.17)</v>
      </c>
      <c r="C29" s="30">
        <f>tbl_data!L28</f>
        <v>0.64259999999999995</v>
      </c>
    </row>
    <row r="30" spans="1:3" ht="14.25" customHeight="1" x14ac:dyDescent="0.2">
      <c r="A30" s="5" t="s">
        <v>87</v>
      </c>
      <c r="B30" s="34"/>
      <c r="C30" s="29"/>
    </row>
    <row r="31" spans="1:3" ht="14.25" customHeight="1" x14ac:dyDescent="0.2">
      <c r="A31" s="12" t="s">
        <v>26</v>
      </c>
      <c r="B31" s="33" t="str">
        <f>tbl_data!K30</f>
        <v>0.56 (0.53-0.59)</v>
      </c>
      <c r="C31" s="30" t="str">
        <f>tbl_data!L30</f>
        <v>&lt;0.0001</v>
      </c>
    </row>
    <row r="32" spans="1:3" ht="14.25" customHeight="1" x14ac:dyDescent="0.2">
      <c r="A32" s="13" t="s">
        <v>84</v>
      </c>
      <c r="B32" s="34" t="str">
        <f>tbl_data!K31</f>
        <v>1.02 (0.91-1.14)</v>
      </c>
      <c r="C32" s="29">
        <f>tbl_data!L31</f>
        <v>0.72750000000000004</v>
      </c>
    </row>
    <row r="33" spans="1:3" ht="14.25" customHeight="1" x14ac:dyDescent="0.2">
      <c r="A33" s="15" t="s">
        <v>85</v>
      </c>
      <c r="B33" s="33" t="str">
        <f>tbl_data!K32</f>
        <v>1.10 (1.03-1.19)</v>
      </c>
      <c r="C33" s="30">
        <f>tbl_data!L32</f>
        <v>7.7999999999999996E-3</v>
      </c>
    </row>
    <row r="34" spans="1:3" ht="14.25" customHeight="1" x14ac:dyDescent="0.2">
      <c r="A34" s="10" t="s">
        <v>76</v>
      </c>
      <c r="B34" s="35"/>
      <c r="C34" s="47"/>
    </row>
    <row r="35" spans="1:3" ht="14.25" customHeight="1" x14ac:dyDescent="0.2">
      <c r="A35" s="5" t="s">
        <v>103</v>
      </c>
      <c r="B35" s="34"/>
      <c r="C35" s="29"/>
    </row>
    <row r="36" spans="1:3" ht="14.25" customHeight="1" x14ac:dyDescent="0.2">
      <c r="A36" s="21" t="s">
        <v>104</v>
      </c>
      <c r="B36" s="37" t="str">
        <f>tbl_data!K35</f>
        <v>0.93 (0.89-0.98)</v>
      </c>
      <c r="C36" s="31">
        <f>tbl_data!L35</f>
        <v>2.7000000000000001E-3</v>
      </c>
    </row>
    <row r="37" spans="1:3" ht="18" customHeight="1" x14ac:dyDescent="0.2">
      <c r="A37" s="80" t="s">
        <v>141</v>
      </c>
      <c r="B37" s="80"/>
      <c r="C37" s="80"/>
    </row>
  </sheetData>
  <mergeCells count="3">
    <mergeCell ref="A1:C1"/>
    <mergeCell ref="A2:C2"/>
    <mergeCell ref="A37:C37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CAC2353-D003-4EC3-A30E-3CDD3FDA3AD2}">
            <xm:f>tbl_data!$Q6="*"</xm:f>
            <x14:dxf>
              <font>
                <b/>
                <i val="0"/>
              </font>
            </x14:dxf>
          </x14:cfRule>
          <xm:sqref>B7:C36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/>
  </sheetPr>
  <dimension ref="A1:C47"/>
  <sheetViews>
    <sheetView workbookViewId="0">
      <selection activeCell="A2" sqref="A2:C2"/>
    </sheetView>
  </sheetViews>
  <sheetFormatPr defaultRowHeight="12.75" x14ac:dyDescent="0.2"/>
  <cols>
    <col min="1" max="1" width="42.42578125" style="3" customWidth="1"/>
    <col min="2" max="2" width="22.28515625" style="4" customWidth="1"/>
    <col min="3" max="3" width="9.5703125" style="27" customWidth="1"/>
    <col min="4" max="16384" width="9.140625" style="17"/>
  </cols>
  <sheetData>
    <row r="1" spans="1:3" s="16" customFormat="1" ht="27" customHeight="1" x14ac:dyDescent="0.2">
      <c r="A1" s="78" t="s">
        <v>143</v>
      </c>
      <c r="B1" s="78"/>
      <c r="C1" s="78"/>
    </row>
    <row r="2" spans="1:3" s="16" customFormat="1" ht="12" x14ac:dyDescent="0.2">
      <c r="A2" s="79" t="s">
        <v>112</v>
      </c>
      <c r="B2" s="79"/>
      <c r="C2" s="79"/>
    </row>
    <row r="3" spans="1:3" ht="6" customHeight="1" x14ac:dyDescent="0.2">
      <c r="A3" s="75"/>
      <c r="B3" s="76"/>
      <c r="C3" s="77"/>
    </row>
    <row r="4" spans="1:3" ht="26.25" customHeight="1" x14ac:dyDescent="0.2">
      <c r="A4" s="1" t="s">
        <v>73</v>
      </c>
      <c r="B4" s="2" t="s">
        <v>109</v>
      </c>
      <c r="C4" s="28" t="s">
        <v>108</v>
      </c>
    </row>
    <row r="5" spans="1:3" ht="14.25" customHeight="1" x14ac:dyDescent="0.2">
      <c r="A5" s="10" t="s">
        <v>106</v>
      </c>
      <c r="B5" s="14"/>
      <c r="C5" s="46"/>
    </row>
    <row r="6" spans="1:3" ht="14.25" customHeight="1" x14ac:dyDescent="0.2">
      <c r="A6" s="5" t="s">
        <v>114</v>
      </c>
      <c r="B6" s="20"/>
      <c r="C6" s="29"/>
    </row>
    <row r="7" spans="1:3" ht="14.25" customHeight="1" x14ac:dyDescent="0.2">
      <c r="A7" s="12" t="s">
        <v>115</v>
      </c>
      <c r="B7" s="33" t="str">
        <f>tbl_data!B6</f>
        <v>0.38 (0.32-0.45)</v>
      </c>
      <c r="C7" s="30" t="str">
        <f>tbl_data!C6</f>
        <v>&lt;0.0001</v>
      </c>
    </row>
    <row r="8" spans="1:3" ht="14.25" customHeight="1" x14ac:dyDescent="0.2">
      <c r="A8" s="39" t="s">
        <v>116</v>
      </c>
      <c r="B8" s="34" t="str">
        <f>tbl_data!B7</f>
        <v>0.67 (0.58-0.76)</v>
      </c>
      <c r="C8" s="29" t="str">
        <f>tbl_data!C7</f>
        <v>&lt;0.0001</v>
      </c>
    </row>
    <row r="9" spans="1:3" ht="14.25" customHeight="1" x14ac:dyDescent="0.2">
      <c r="A9" s="38" t="s">
        <v>117</v>
      </c>
      <c r="B9" s="33" t="str">
        <f>tbl_data!B8</f>
        <v>0.91 (0.79-1.04)</v>
      </c>
      <c r="C9" s="30">
        <f>tbl_data!C8</f>
        <v>0.17080000000000001</v>
      </c>
    </row>
    <row r="10" spans="1:3" ht="14.25" customHeight="1" x14ac:dyDescent="0.2">
      <c r="A10" s="5" t="s">
        <v>80</v>
      </c>
      <c r="B10" s="34"/>
      <c r="C10" s="29"/>
    </row>
    <row r="11" spans="1:3" ht="14.25" customHeight="1" x14ac:dyDescent="0.2">
      <c r="A11" s="12" t="s">
        <v>75</v>
      </c>
      <c r="B11" s="33" t="str">
        <f>tbl_data!B10</f>
        <v>1.08 (0.99-1.18)</v>
      </c>
      <c r="C11" s="30">
        <f>tbl_data!C10</f>
        <v>6.9500000000000006E-2</v>
      </c>
    </row>
    <row r="12" spans="1:3" ht="14.25" customHeight="1" x14ac:dyDescent="0.2">
      <c r="A12" s="5" t="s">
        <v>78</v>
      </c>
      <c r="B12" s="34" t="str">
        <f>tbl_data!B11</f>
        <v>0.96 (0.91-1.01)</v>
      </c>
      <c r="C12" s="29">
        <f>tbl_data!C11</f>
        <v>0.1047</v>
      </c>
    </row>
    <row r="13" spans="1:3" ht="14.25" customHeight="1" x14ac:dyDescent="0.2">
      <c r="A13" s="6" t="s">
        <v>118</v>
      </c>
      <c r="B13" s="33"/>
      <c r="C13" s="30"/>
    </row>
    <row r="14" spans="1:3" ht="14.25" customHeight="1" x14ac:dyDescent="0.2">
      <c r="A14" s="13">
        <v>2</v>
      </c>
      <c r="B14" s="34" t="str">
        <f>tbl_data!B13</f>
        <v>1.01 (0.90-1.12)</v>
      </c>
      <c r="C14" s="29">
        <f>tbl_data!C13</f>
        <v>0.9123</v>
      </c>
    </row>
    <row r="15" spans="1:3" ht="14.25" customHeight="1" x14ac:dyDescent="0.2">
      <c r="A15" s="12">
        <v>3</v>
      </c>
      <c r="B15" s="33" t="str">
        <f>tbl_data!B14</f>
        <v>1.00 (0.87-1.14)</v>
      </c>
      <c r="C15" s="30">
        <f>tbl_data!C14</f>
        <v>0.94379999999999997</v>
      </c>
    </row>
    <row r="16" spans="1:3" ht="14.25" customHeight="1" x14ac:dyDescent="0.2">
      <c r="A16" s="13" t="s">
        <v>119</v>
      </c>
      <c r="B16" s="34" t="str">
        <f>tbl_data!B15</f>
        <v>0.98 (0.84-1.15)</v>
      </c>
      <c r="C16" s="29">
        <f>tbl_data!C15</f>
        <v>0.84079999999999999</v>
      </c>
    </row>
    <row r="17" spans="1:3" ht="14.25" customHeight="1" x14ac:dyDescent="0.2">
      <c r="A17" s="6" t="s">
        <v>120</v>
      </c>
      <c r="B17" s="33"/>
      <c r="C17" s="30"/>
    </row>
    <row r="18" spans="1:3" ht="14.25" customHeight="1" x14ac:dyDescent="0.2">
      <c r="A18" s="13" t="s">
        <v>26</v>
      </c>
      <c r="B18" s="34" t="str">
        <f>tbl_data!B17</f>
        <v>1.16 (0.89-1.51)</v>
      </c>
      <c r="C18" s="29">
        <f>tbl_data!C17</f>
        <v>0.2797</v>
      </c>
    </row>
    <row r="19" spans="1:3" ht="14.25" customHeight="1" x14ac:dyDescent="0.2">
      <c r="A19" s="6" t="s">
        <v>88</v>
      </c>
      <c r="B19" s="33"/>
      <c r="C19" s="30"/>
    </row>
    <row r="20" spans="1:3" ht="14.25" customHeight="1" x14ac:dyDescent="0.2">
      <c r="A20" s="13">
        <v>1</v>
      </c>
      <c r="B20" s="34" t="str">
        <f>tbl_data!B19</f>
        <v>0.82 (0.74-0.91)</v>
      </c>
      <c r="C20" s="29">
        <f>tbl_data!C19</f>
        <v>2.0000000000000001E-4</v>
      </c>
    </row>
    <row r="21" spans="1:3" ht="14.25" customHeight="1" x14ac:dyDescent="0.2">
      <c r="A21" s="12">
        <v>2</v>
      </c>
      <c r="B21" s="33" t="str">
        <f>tbl_data!B20</f>
        <v>0.68 (0.47-0.98)</v>
      </c>
      <c r="C21" s="30">
        <f>tbl_data!C20</f>
        <v>4.0899999999999999E-2</v>
      </c>
    </row>
    <row r="22" spans="1:3" ht="14.25" customHeight="1" x14ac:dyDescent="0.2">
      <c r="A22" s="13" t="s">
        <v>89</v>
      </c>
      <c r="B22" s="34" t="str">
        <f>tbl_data!B21</f>
        <v>0.80 (0.52-1.23)</v>
      </c>
      <c r="C22" s="29">
        <f>tbl_data!C21</f>
        <v>0.3155</v>
      </c>
    </row>
    <row r="23" spans="1:3" ht="14.25" customHeight="1" x14ac:dyDescent="0.2">
      <c r="A23" s="10" t="s">
        <v>105</v>
      </c>
      <c r="B23" s="35"/>
      <c r="C23" s="47"/>
    </row>
    <row r="24" spans="1:3" ht="14.25" customHeight="1" x14ac:dyDescent="0.2">
      <c r="A24" s="11" t="s">
        <v>95</v>
      </c>
      <c r="B24" s="36" t="str">
        <f>tbl_data!B23</f>
        <v>0.95 (0.86-1.06)</v>
      </c>
      <c r="C24" s="32">
        <f>tbl_data!C23</f>
        <v>0.36849999999999999</v>
      </c>
    </row>
    <row r="25" spans="1:3" ht="14.25" customHeight="1" x14ac:dyDescent="0.2">
      <c r="A25" s="6" t="s">
        <v>80</v>
      </c>
      <c r="B25" s="33"/>
      <c r="C25" s="30"/>
    </row>
    <row r="26" spans="1:3" ht="14.25" customHeight="1" x14ac:dyDescent="0.2">
      <c r="A26" s="13" t="s">
        <v>75</v>
      </c>
      <c r="B26" s="34" t="str">
        <f>tbl_data!B25</f>
        <v>0.97 (0.79-1.19)</v>
      </c>
      <c r="C26" s="29">
        <f>tbl_data!C25</f>
        <v>0.78080000000000005</v>
      </c>
    </row>
    <row r="27" spans="1:3" ht="14.25" customHeight="1" x14ac:dyDescent="0.2">
      <c r="A27" s="6" t="s">
        <v>96</v>
      </c>
      <c r="B27" s="33"/>
      <c r="C27" s="30"/>
    </row>
    <row r="28" spans="1:3" ht="14.25" customHeight="1" x14ac:dyDescent="0.2">
      <c r="A28" s="13" t="s">
        <v>97</v>
      </c>
      <c r="B28" s="34" t="str">
        <f>tbl_data!B27</f>
        <v>1.32 (1.00-1.74)</v>
      </c>
      <c r="C28" s="29">
        <f>tbl_data!C27</f>
        <v>5.0599999999999999E-2</v>
      </c>
    </row>
    <row r="29" spans="1:3" ht="14.25" customHeight="1" x14ac:dyDescent="0.2">
      <c r="A29" s="12" t="s">
        <v>98</v>
      </c>
      <c r="B29" s="33" t="str">
        <f>tbl_data!B28</f>
        <v>0.70 (0.52-0.94)</v>
      </c>
      <c r="C29" s="30">
        <f>tbl_data!C28</f>
        <v>1.6899999999999998E-2</v>
      </c>
    </row>
    <row r="30" spans="1:3" ht="14.25" customHeight="1" x14ac:dyDescent="0.2">
      <c r="A30" s="13" t="s">
        <v>99</v>
      </c>
      <c r="B30" s="34" t="str">
        <f>tbl_data!B29</f>
        <v>0.67 (0.46-0.98)</v>
      </c>
      <c r="C30" s="29">
        <f>tbl_data!C29</f>
        <v>4.1000000000000002E-2</v>
      </c>
    </row>
    <row r="31" spans="1:3" ht="14.25" customHeight="1" x14ac:dyDescent="0.2">
      <c r="A31" s="12" t="s">
        <v>100</v>
      </c>
      <c r="B31" s="33" t="str">
        <f>tbl_data!B30</f>
        <v>0.40 (0.27-0.59)</v>
      </c>
      <c r="C31" s="30" t="str">
        <f>tbl_data!C30</f>
        <v>&lt;0.0001</v>
      </c>
    </row>
    <row r="32" spans="1:3" ht="14.25" customHeight="1" x14ac:dyDescent="0.2">
      <c r="A32" s="5" t="s">
        <v>83</v>
      </c>
      <c r="B32" s="34"/>
      <c r="C32" s="29"/>
    </row>
    <row r="33" spans="1:3" ht="14.25" customHeight="1" x14ac:dyDescent="0.2">
      <c r="A33" s="12" t="s">
        <v>77</v>
      </c>
      <c r="B33" s="33" t="str">
        <f>tbl_data!B32</f>
        <v>0.94 (0.73-1.22)</v>
      </c>
      <c r="C33" s="30">
        <f>tbl_data!C32</f>
        <v>0.65529999999999999</v>
      </c>
    </row>
    <row r="34" spans="1:3" ht="14.25" customHeight="1" x14ac:dyDescent="0.2">
      <c r="A34" s="5" t="s">
        <v>81</v>
      </c>
      <c r="B34" s="34"/>
      <c r="C34" s="29"/>
    </row>
    <row r="35" spans="1:3" ht="14.25" customHeight="1" x14ac:dyDescent="0.2">
      <c r="A35" s="12" t="s">
        <v>26</v>
      </c>
      <c r="B35" s="33" t="str">
        <f>tbl_data!B34</f>
        <v>1.15 (0.90-1.46)</v>
      </c>
      <c r="C35" s="30">
        <f>tbl_data!C34</f>
        <v>0.27310000000000001</v>
      </c>
    </row>
    <row r="36" spans="1:3" ht="14.25" customHeight="1" x14ac:dyDescent="0.2">
      <c r="A36" s="5" t="s">
        <v>86</v>
      </c>
      <c r="B36" s="34"/>
      <c r="C36" s="29"/>
    </row>
    <row r="37" spans="1:3" ht="14.25" customHeight="1" x14ac:dyDescent="0.2">
      <c r="A37" s="12" t="s">
        <v>76</v>
      </c>
      <c r="B37" s="33" t="str">
        <f>tbl_data!B36</f>
        <v>0.89 (0.73-1.09)</v>
      </c>
      <c r="C37" s="30">
        <f>tbl_data!C36</f>
        <v>0.26529999999999998</v>
      </c>
    </row>
    <row r="38" spans="1:3" ht="14.25" customHeight="1" x14ac:dyDescent="0.2">
      <c r="A38" s="5" t="s">
        <v>113</v>
      </c>
      <c r="B38" s="34"/>
      <c r="C38" s="29"/>
    </row>
    <row r="39" spans="1:3" ht="14.25" customHeight="1" x14ac:dyDescent="0.2">
      <c r="A39" s="12" t="s">
        <v>26</v>
      </c>
      <c r="B39" s="33" t="str">
        <f>tbl_data!B38</f>
        <v>0.60 (0.44-0.82)</v>
      </c>
      <c r="C39" s="30">
        <f>tbl_data!C38</f>
        <v>1.1999999999999999E-3</v>
      </c>
    </row>
    <row r="40" spans="1:3" ht="14.25" customHeight="1" x14ac:dyDescent="0.2">
      <c r="A40" s="5" t="s">
        <v>87</v>
      </c>
      <c r="B40" s="34"/>
      <c r="C40" s="29"/>
    </row>
    <row r="41" spans="1:3" ht="14.25" customHeight="1" x14ac:dyDescent="0.2">
      <c r="A41" s="12" t="s">
        <v>26</v>
      </c>
      <c r="B41" s="33" t="str">
        <f>tbl_data!B40</f>
        <v>0.57 (0.51-0.64)</v>
      </c>
      <c r="C41" s="30" t="str">
        <f>tbl_data!C40</f>
        <v>&lt;0.0001</v>
      </c>
    </row>
    <row r="42" spans="1:3" ht="14.25" customHeight="1" x14ac:dyDescent="0.2">
      <c r="A42" s="13" t="s">
        <v>84</v>
      </c>
      <c r="B42" s="34" t="str">
        <f>tbl_data!B41</f>
        <v>0.78 (0.65-0.92)</v>
      </c>
      <c r="C42" s="29">
        <f>tbl_data!C41</f>
        <v>4.3E-3</v>
      </c>
    </row>
    <row r="43" spans="1:3" ht="14.25" customHeight="1" x14ac:dyDescent="0.2">
      <c r="A43" s="15" t="s">
        <v>85</v>
      </c>
      <c r="B43" s="33" t="str">
        <f>tbl_data!B42</f>
        <v>1.18 (1.04-1.33)</v>
      </c>
      <c r="C43" s="30">
        <f>tbl_data!C42</f>
        <v>7.7000000000000002E-3</v>
      </c>
    </row>
    <row r="44" spans="1:3" ht="14.25" customHeight="1" x14ac:dyDescent="0.2">
      <c r="A44" s="10" t="s">
        <v>76</v>
      </c>
      <c r="B44" s="35"/>
      <c r="C44" s="47"/>
    </row>
    <row r="45" spans="1:3" ht="14.25" customHeight="1" x14ac:dyDescent="0.2">
      <c r="A45" s="5" t="s">
        <v>103</v>
      </c>
      <c r="B45" s="34"/>
      <c r="C45" s="29"/>
    </row>
    <row r="46" spans="1:3" ht="14.25" customHeight="1" x14ac:dyDescent="0.2">
      <c r="A46" s="21" t="s">
        <v>104</v>
      </c>
      <c r="B46" s="37" t="str">
        <f>tbl_data!B45</f>
        <v>0.93 (0.86-1.02)</v>
      </c>
      <c r="C46" s="31">
        <f>tbl_data!C45</f>
        <v>0.13150000000000001</v>
      </c>
    </row>
    <row r="47" spans="1:3" ht="18" customHeight="1" x14ac:dyDescent="0.2">
      <c r="A47" s="80" t="s">
        <v>141</v>
      </c>
      <c r="B47" s="80"/>
      <c r="C47" s="80"/>
    </row>
  </sheetData>
  <mergeCells count="3">
    <mergeCell ref="A1:C1"/>
    <mergeCell ref="A2:C2"/>
    <mergeCell ref="A47:C47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90E14E5-A2B0-462B-A5C0-5E09C2BFFEFE}">
            <xm:f>tbl_data!$H6="*"</xm:f>
            <x14:dxf>
              <font>
                <b/>
                <i val="0"/>
              </font>
            </x14:dxf>
          </x14:cfRule>
          <xm:sqref>B7:C46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48"/>
  <sheetViews>
    <sheetView zoomScale="70" zoomScaleNormal="70" workbookViewId="0">
      <selection activeCell="B57" sqref="B57"/>
    </sheetView>
  </sheetViews>
  <sheetFormatPr defaultRowHeight="12.75" x14ac:dyDescent="0.2"/>
  <cols>
    <col min="1" max="1" width="41.28515625" style="40" bestFit="1" customWidth="1"/>
    <col min="2" max="2" width="30.28515625" style="40" customWidth="1"/>
    <col min="3" max="4" width="8.28515625" style="49" customWidth="1"/>
    <col min="5" max="5" width="9.140625" style="53"/>
    <col min="6" max="6" width="10.85546875" style="53" bestFit="1" customWidth="1"/>
    <col min="7" max="7" width="12.140625" style="53" bestFit="1" customWidth="1"/>
    <col min="8" max="9" width="9.140625" style="54"/>
    <col min="11" max="11" width="8.7109375" customWidth="1"/>
    <col min="12" max="12" width="7.42578125" customWidth="1"/>
    <col min="13" max="13" width="41.28515625" style="23" bestFit="1" customWidth="1"/>
    <col min="14" max="14" width="53.140625" style="40" bestFit="1" customWidth="1"/>
    <col min="15" max="15" width="6.85546875" style="49" customWidth="1"/>
    <col min="16" max="16" width="6.85546875" style="48" customWidth="1"/>
    <col min="17" max="21" width="10.28515625" style="54" customWidth="1"/>
    <col min="22" max="22" width="10.28515625" customWidth="1"/>
  </cols>
  <sheetData>
    <row r="1" spans="1:23" s="62" customFormat="1" x14ac:dyDescent="0.2">
      <c r="A1" s="58" t="s">
        <v>73</v>
      </c>
      <c r="B1" s="58"/>
      <c r="C1" s="59" t="s">
        <v>71</v>
      </c>
      <c r="D1" s="60"/>
      <c r="E1" s="61"/>
      <c r="F1" s="61"/>
      <c r="G1" s="61"/>
      <c r="H1" s="61"/>
      <c r="I1" s="61"/>
      <c r="M1" s="63" t="s">
        <v>73</v>
      </c>
      <c r="N1" s="58"/>
      <c r="O1" s="60" t="s">
        <v>72</v>
      </c>
      <c r="P1" s="59"/>
      <c r="Q1" s="61"/>
      <c r="R1" s="61"/>
      <c r="S1" s="61"/>
      <c r="T1" s="61"/>
      <c r="U1" s="61"/>
    </row>
    <row r="2" spans="1:23" s="62" customFormat="1" x14ac:dyDescent="0.2">
      <c r="A2" s="58"/>
      <c r="B2" s="58"/>
      <c r="C2" s="60"/>
      <c r="D2" s="60"/>
      <c r="E2" s="61" t="s">
        <v>90</v>
      </c>
      <c r="F2" s="61"/>
      <c r="G2" s="61"/>
      <c r="H2" s="61"/>
      <c r="I2" s="61"/>
      <c r="K2" s="62" t="s">
        <v>140</v>
      </c>
      <c r="M2" s="63"/>
      <c r="N2" s="58"/>
      <c r="O2" s="60"/>
      <c r="P2" s="59"/>
      <c r="Q2" s="61" t="s">
        <v>90</v>
      </c>
      <c r="R2" s="61"/>
      <c r="S2" s="61"/>
      <c r="T2" s="61"/>
      <c r="U2" s="61"/>
      <c r="W2" s="62" t="s">
        <v>140</v>
      </c>
    </row>
    <row r="3" spans="1:23" s="62" customFormat="1" x14ac:dyDescent="0.2">
      <c r="A3" s="58" t="s">
        <v>126</v>
      </c>
      <c r="B3" s="64" t="s">
        <v>125</v>
      </c>
      <c r="C3" s="60" t="s">
        <v>121</v>
      </c>
      <c r="D3" s="60" t="s">
        <v>122</v>
      </c>
      <c r="E3" s="61" t="s">
        <v>91</v>
      </c>
      <c r="F3" s="65" t="s">
        <v>123</v>
      </c>
      <c r="G3" s="65" t="s">
        <v>124</v>
      </c>
      <c r="H3" s="61" t="s">
        <v>92</v>
      </c>
      <c r="I3" s="61" t="s">
        <v>93</v>
      </c>
      <c r="J3" s="62" t="s">
        <v>94</v>
      </c>
      <c r="K3" s="62" t="s">
        <v>107</v>
      </c>
      <c r="M3" s="63"/>
      <c r="N3" s="64" t="s">
        <v>125</v>
      </c>
      <c r="O3" s="60" t="s">
        <v>121</v>
      </c>
      <c r="P3" s="59" t="s">
        <v>122</v>
      </c>
      <c r="Q3" s="61" t="s">
        <v>91</v>
      </c>
      <c r="R3" s="65" t="s">
        <v>123</v>
      </c>
      <c r="S3" s="65" t="s">
        <v>124</v>
      </c>
      <c r="T3" s="61" t="s">
        <v>92</v>
      </c>
      <c r="U3" s="61" t="s">
        <v>93</v>
      </c>
      <c r="V3" s="62" t="s">
        <v>94</v>
      </c>
      <c r="W3" s="62" t="s">
        <v>107</v>
      </c>
    </row>
    <row r="4" spans="1:23" x14ac:dyDescent="0.2">
      <c r="A4" s="45" t="s">
        <v>131</v>
      </c>
      <c r="B4" s="66" t="str">
        <f>CONCATENATE(A4,K4)</f>
        <v xml:space="preserve">Patient Characteristics: </v>
      </c>
      <c r="C4" s="52">
        <v>0</v>
      </c>
      <c r="D4" s="52">
        <f>D47+2</f>
        <v>2</v>
      </c>
      <c r="K4" t="str">
        <f>IF(ISBLANK(J4)," ",IF(OR(J4="&lt;.0001",J4&lt;0.01),"*"," "))</f>
        <v xml:space="preserve"> </v>
      </c>
      <c r="M4" s="45" t="s">
        <v>131</v>
      </c>
      <c r="N4" s="66" t="str">
        <f>CONCATENATE(M4,W4)</f>
        <v xml:space="preserve">Patient Characteristics: </v>
      </c>
      <c r="O4" s="49">
        <v>0</v>
      </c>
      <c r="P4" s="52">
        <f>P37+2</f>
        <v>2</v>
      </c>
      <c r="Q4" s="53"/>
      <c r="R4" s="53"/>
      <c r="S4" s="53"/>
      <c r="W4" t="str">
        <f>IF(ISBLANK(V4)," ",IF(OR(V4="&lt;.0001",V4&lt;0.01),"*"," "))</f>
        <v xml:space="preserve"> </v>
      </c>
    </row>
    <row r="5" spans="1:23" x14ac:dyDescent="0.2">
      <c r="A5" s="41" t="s">
        <v>114</v>
      </c>
      <c r="B5" s="51" t="str">
        <f t="shared" ref="B5:B45" si="0">CONCATENATE(A5,K5)</f>
        <v xml:space="preserve">Age Group (Ref: 10-14 Years) </v>
      </c>
      <c r="C5" s="50">
        <v>0</v>
      </c>
      <c r="D5" s="55">
        <f>D4+2</f>
        <v>4</v>
      </c>
      <c r="K5" t="str">
        <f t="shared" ref="K5:K45" si="1">IF(ISBLANK(J5)," ",IF(OR(J5="&lt;.0001",J5&lt;0.01),"*"," "))</f>
        <v xml:space="preserve"> </v>
      </c>
      <c r="M5" s="23" t="s">
        <v>82</v>
      </c>
      <c r="N5" s="68" t="str">
        <f t="shared" ref="N5:N35" si="2">CONCATENATE(M5,W5)</f>
        <v xml:space="preserve">Age Group (Ref: 15-64 Years) </v>
      </c>
      <c r="O5" s="49">
        <v>0</v>
      </c>
      <c r="P5" s="55">
        <f>P4+2</f>
        <v>4</v>
      </c>
      <c r="Q5" s="53"/>
      <c r="R5" s="53"/>
      <c r="S5" s="53"/>
      <c r="W5" t="str">
        <f t="shared" ref="W5:W35" si="3">IF(ISBLANK(V5)," ",IF(OR(V5="&lt;.0001",V5&lt;0.01),"*"," "))</f>
        <v xml:space="preserve"> </v>
      </c>
    </row>
    <row r="6" spans="1:23" x14ac:dyDescent="0.2">
      <c r="A6" s="42" t="s">
        <v>115</v>
      </c>
      <c r="B6" s="67" t="str">
        <f t="shared" si="0"/>
        <v>Under 1*</v>
      </c>
      <c r="C6" s="50">
        <v>0</v>
      </c>
      <c r="D6" s="55">
        <f t="shared" ref="D6:D45" si="4">D5+2</f>
        <v>6</v>
      </c>
      <c r="E6" s="53">
        <f>Odds_kids!E19</f>
        <v>0.37852000000000002</v>
      </c>
      <c r="F6" s="53">
        <f>E6-H6</f>
        <v>6.3470000000000026E-2</v>
      </c>
      <c r="G6" s="53">
        <f>I6-E6</f>
        <v>7.6259999999999994E-2</v>
      </c>
      <c r="H6" s="54">
        <f>Odds_kids!F19</f>
        <v>0.31505</v>
      </c>
      <c r="I6" s="54">
        <f>Odds_kids!G19</f>
        <v>0.45478000000000002</v>
      </c>
      <c r="J6" t="str">
        <f>Odds_kids!H19</f>
        <v>&lt;.0001</v>
      </c>
      <c r="K6" t="str">
        <f t="shared" si="1"/>
        <v>*</v>
      </c>
      <c r="M6" s="25" t="s">
        <v>79</v>
      </c>
      <c r="N6" s="69" t="str">
        <f t="shared" si="2"/>
        <v>65 and Older*</v>
      </c>
      <c r="O6" s="49">
        <v>0</v>
      </c>
      <c r="P6" s="55">
        <f t="shared" ref="P6" si="5">P5+2</f>
        <v>6</v>
      </c>
      <c r="Q6" s="53">
        <f>Odds_adults!E18</f>
        <v>0.86073999999999995</v>
      </c>
      <c r="R6" s="53">
        <f>Q6-T6</f>
        <v>4.2609999999999926E-2</v>
      </c>
      <c r="S6" s="53">
        <f>U6-Q6</f>
        <v>4.4820000000000082E-2</v>
      </c>
      <c r="T6" s="54">
        <f>Odds_adults!F18</f>
        <v>0.81813000000000002</v>
      </c>
      <c r="U6" s="54">
        <f>Odds_adults!G18</f>
        <v>0.90556000000000003</v>
      </c>
      <c r="V6" t="str">
        <f>Odds_adults!H18</f>
        <v>&lt;.0001</v>
      </c>
      <c r="W6" t="str">
        <f t="shared" si="3"/>
        <v>*</v>
      </c>
    </row>
    <row r="7" spans="1:23" x14ac:dyDescent="0.2">
      <c r="A7" s="43" t="s">
        <v>145</v>
      </c>
      <c r="B7" s="67" t="str">
        <f t="shared" si="0"/>
        <v>1-4*</v>
      </c>
      <c r="C7" s="50">
        <v>0</v>
      </c>
      <c r="D7" s="55">
        <f t="shared" si="4"/>
        <v>8</v>
      </c>
      <c r="E7" s="53">
        <f>Odds_kids!E20</f>
        <v>0.66678000000000004</v>
      </c>
      <c r="F7" s="53">
        <f t="shared" ref="F7:F45" si="6">E7-H7</f>
        <v>8.2350000000000034E-2</v>
      </c>
      <c r="G7" s="53">
        <f t="shared" ref="G7:G45" si="7">I7-E7</f>
        <v>9.3959999999999932E-2</v>
      </c>
      <c r="H7" s="54">
        <f>Odds_kids!F20</f>
        <v>0.58443000000000001</v>
      </c>
      <c r="I7" s="54">
        <f>Odds_kids!G20</f>
        <v>0.76073999999999997</v>
      </c>
      <c r="J7" t="str">
        <f>Odds_kids!H20</f>
        <v>&lt;.0001</v>
      </c>
      <c r="K7" t="str">
        <f t="shared" si="1"/>
        <v>*</v>
      </c>
      <c r="M7" s="23" t="s">
        <v>80</v>
      </c>
      <c r="N7" s="68" t="str">
        <f t="shared" si="2"/>
        <v xml:space="preserve">Sex (Ref: Female) </v>
      </c>
      <c r="O7" s="49">
        <v>0</v>
      </c>
      <c r="P7" s="55">
        <f>P6+3</f>
        <v>9</v>
      </c>
      <c r="Q7" s="53"/>
      <c r="R7" s="53"/>
      <c r="S7" s="53"/>
      <c r="W7" t="str">
        <f t="shared" si="3"/>
        <v xml:space="preserve"> </v>
      </c>
    </row>
    <row r="8" spans="1:23" x14ac:dyDescent="0.2">
      <c r="A8" s="43" t="s">
        <v>117</v>
      </c>
      <c r="B8" s="67" t="str">
        <f t="shared" si="0"/>
        <v xml:space="preserve">5-9 </v>
      </c>
      <c r="C8" s="50">
        <v>0</v>
      </c>
      <c r="D8" s="55">
        <f t="shared" si="4"/>
        <v>10</v>
      </c>
      <c r="E8" s="53">
        <f>Odds_kids!E21</f>
        <v>0.90854000000000001</v>
      </c>
      <c r="F8" s="53">
        <f t="shared" si="6"/>
        <v>0.11651</v>
      </c>
      <c r="G8" s="53">
        <f t="shared" si="7"/>
        <v>0.13366</v>
      </c>
      <c r="H8" s="54">
        <f>Odds_kids!F21</f>
        <v>0.79203000000000001</v>
      </c>
      <c r="I8" s="54">
        <f>Odds_kids!G21</f>
        <v>1.0422</v>
      </c>
      <c r="J8">
        <f>Odds_kids!H21</f>
        <v>0.17080000000000001</v>
      </c>
      <c r="K8" t="str">
        <f t="shared" si="1"/>
        <v xml:space="preserve"> </v>
      </c>
      <c r="M8" s="25" t="s">
        <v>75</v>
      </c>
      <c r="N8" s="69" t="str">
        <f t="shared" si="2"/>
        <v xml:space="preserve">Male </v>
      </c>
      <c r="O8" s="49">
        <v>0</v>
      </c>
      <c r="P8" s="55">
        <f>P7+2</f>
        <v>11</v>
      </c>
      <c r="Q8" s="53">
        <f>Odds_adults!E19</f>
        <v>0.98428000000000004</v>
      </c>
      <c r="R8" s="53">
        <f t="shared" ref="R8:R9" si="8">Q8-T8</f>
        <v>4.4320000000000026E-2</v>
      </c>
      <c r="S8" s="53">
        <f t="shared" ref="S8:S9" si="9">U8-Q8</f>
        <v>4.6410000000000062E-2</v>
      </c>
      <c r="T8" s="54">
        <f>Odds_adults!F19</f>
        <v>0.93996000000000002</v>
      </c>
      <c r="U8" s="54">
        <f>Odds_adults!G19</f>
        <v>1.0306900000000001</v>
      </c>
      <c r="V8">
        <f>Odds_adults!H19</f>
        <v>0.50039999999999996</v>
      </c>
      <c r="W8" t="str">
        <f t="shared" si="3"/>
        <v xml:space="preserve"> </v>
      </c>
    </row>
    <row r="9" spans="1:23" x14ac:dyDescent="0.2">
      <c r="A9" s="41" t="s">
        <v>80</v>
      </c>
      <c r="B9" s="51" t="str">
        <f t="shared" si="0"/>
        <v xml:space="preserve">Sex (Ref: Female) </v>
      </c>
      <c r="C9" s="50">
        <v>0</v>
      </c>
      <c r="D9" s="55">
        <f>D8+3</f>
        <v>13</v>
      </c>
      <c r="K9" t="str">
        <f t="shared" si="1"/>
        <v xml:space="preserve"> </v>
      </c>
      <c r="M9" s="23" t="s">
        <v>78</v>
      </c>
      <c r="N9" s="68" t="str">
        <f t="shared" si="2"/>
        <v xml:space="preserve">Average Socioeconomic Factor Index (SEFI-2) </v>
      </c>
      <c r="O9" s="49">
        <v>0</v>
      </c>
      <c r="P9" s="55">
        <f>P8+3</f>
        <v>14</v>
      </c>
      <c r="Q9" s="53">
        <f>Odds_adults!E25</f>
        <v>1.01536</v>
      </c>
      <c r="R9" s="53">
        <f t="shared" si="8"/>
        <v>2.6290000000000036E-2</v>
      </c>
      <c r="S9" s="53">
        <f t="shared" si="9"/>
        <v>2.6990000000000069E-2</v>
      </c>
      <c r="T9" s="54">
        <f>Odds_adults!F25</f>
        <v>0.98907</v>
      </c>
      <c r="U9" s="54">
        <f>Odds_adults!G25</f>
        <v>1.0423500000000001</v>
      </c>
      <c r="V9">
        <f>Odds_adults!H25</f>
        <v>0.25480000000000003</v>
      </c>
      <c r="W9" t="str">
        <f t="shared" si="3"/>
        <v xml:space="preserve"> </v>
      </c>
    </row>
    <row r="10" spans="1:23" x14ac:dyDescent="0.2">
      <c r="A10" s="42" t="s">
        <v>75</v>
      </c>
      <c r="B10" s="67" t="str">
        <f t="shared" si="0"/>
        <v xml:space="preserve">Male </v>
      </c>
      <c r="C10" s="50">
        <v>0</v>
      </c>
      <c r="D10" s="55">
        <f t="shared" si="4"/>
        <v>15</v>
      </c>
      <c r="E10" s="53">
        <f>Odds_kids!E22</f>
        <v>1.0840700000000001</v>
      </c>
      <c r="F10" s="53">
        <f t="shared" si="6"/>
        <v>9.0500000000000136E-2</v>
      </c>
      <c r="G10" s="53">
        <f t="shared" si="7"/>
        <v>9.8729999999999984E-2</v>
      </c>
      <c r="H10" s="54">
        <f>Odds_kids!F22</f>
        <v>0.99356999999999995</v>
      </c>
      <c r="I10" s="54">
        <f>Odds_kids!G22</f>
        <v>1.1828000000000001</v>
      </c>
      <c r="J10">
        <f>Odds_kids!H22</f>
        <v>6.9500000000000006E-2</v>
      </c>
      <c r="K10" t="str">
        <f t="shared" si="1"/>
        <v xml:space="preserve"> </v>
      </c>
      <c r="M10" s="23" t="s">
        <v>88</v>
      </c>
      <c r="N10" s="68" t="str">
        <f t="shared" si="2"/>
        <v xml:space="preserve">Charlson Comorbidity Index Score (Ref: 0) </v>
      </c>
      <c r="O10" s="49">
        <v>0</v>
      </c>
      <c r="P10" s="55">
        <f>P9+3</f>
        <v>17</v>
      </c>
      <c r="Q10" s="53"/>
      <c r="R10" s="53"/>
      <c r="S10" s="53"/>
      <c r="W10" t="str">
        <f t="shared" si="3"/>
        <v xml:space="preserve"> </v>
      </c>
    </row>
    <row r="11" spans="1:23" x14ac:dyDescent="0.2">
      <c r="A11" s="41" t="s">
        <v>78</v>
      </c>
      <c r="B11" s="51" t="str">
        <f t="shared" si="0"/>
        <v xml:space="preserve">Average Socioeconomic Factor Index (SEFI-2) </v>
      </c>
      <c r="C11" s="50">
        <v>0</v>
      </c>
      <c r="D11" s="55">
        <f>D10+3</f>
        <v>18</v>
      </c>
      <c r="E11" s="53">
        <f>Odds_kids!E32</f>
        <v>0.95657000000000003</v>
      </c>
      <c r="F11" s="53">
        <f t="shared" si="6"/>
        <v>4.997000000000007E-2</v>
      </c>
      <c r="G11" s="53">
        <f t="shared" si="7"/>
        <v>5.2719999999999989E-2</v>
      </c>
      <c r="H11" s="54">
        <f>Odds_kids!F32</f>
        <v>0.90659999999999996</v>
      </c>
      <c r="I11" s="54">
        <f>Odds_kids!G32</f>
        <v>1.00929</v>
      </c>
      <c r="J11">
        <f>Odds_kids!H32</f>
        <v>0.1047</v>
      </c>
      <c r="K11" t="str">
        <f t="shared" si="1"/>
        <v xml:space="preserve"> </v>
      </c>
      <c r="M11" s="25">
        <v>1</v>
      </c>
      <c r="N11" s="69" t="str">
        <f t="shared" si="2"/>
        <v>1*</v>
      </c>
      <c r="O11" s="49">
        <v>0</v>
      </c>
      <c r="P11" s="55">
        <f t="shared" ref="P11:P13" si="10">P10+2</f>
        <v>19</v>
      </c>
      <c r="Q11" s="53">
        <f>Odds_adults!E20</f>
        <v>0.86795</v>
      </c>
      <c r="R11" s="53">
        <f t="shared" ref="R11:R13" si="11">Q11-T11</f>
        <v>4.5919999999999961E-2</v>
      </c>
      <c r="S11" s="53">
        <f t="shared" ref="S11:S13" si="12">U11-Q11</f>
        <v>4.8490000000000033E-2</v>
      </c>
      <c r="T11" s="54">
        <f>Odds_adults!F20</f>
        <v>0.82203000000000004</v>
      </c>
      <c r="U11" s="54">
        <f>Odds_adults!G20</f>
        <v>0.91644000000000003</v>
      </c>
      <c r="V11" t="str">
        <f>Odds_adults!H20</f>
        <v>&lt;.0001</v>
      </c>
      <c r="W11" t="str">
        <f t="shared" si="3"/>
        <v>*</v>
      </c>
    </row>
    <row r="12" spans="1:23" x14ac:dyDescent="0.2">
      <c r="A12" s="41" t="s">
        <v>146</v>
      </c>
      <c r="B12" s="51" t="str">
        <f t="shared" si="0"/>
        <v xml:space="preserve">Number of children in the household (Ref: 1) </v>
      </c>
      <c r="C12" s="50">
        <v>0</v>
      </c>
      <c r="D12" s="55">
        <f>D11+3</f>
        <v>21</v>
      </c>
      <c r="K12" t="str">
        <f t="shared" si="1"/>
        <v xml:space="preserve"> </v>
      </c>
      <c r="M12" s="25">
        <v>2</v>
      </c>
      <c r="N12" s="69" t="str">
        <f t="shared" si="2"/>
        <v>2*</v>
      </c>
      <c r="O12" s="49">
        <v>0</v>
      </c>
      <c r="P12" s="55">
        <f t="shared" si="10"/>
        <v>21</v>
      </c>
      <c r="Q12" s="53">
        <f>Odds_adults!E21</f>
        <v>0.82750000000000001</v>
      </c>
      <c r="R12" s="53">
        <f t="shared" si="11"/>
        <v>5.9880000000000044E-2</v>
      </c>
      <c r="S12" s="53">
        <f t="shared" si="12"/>
        <v>6.4549999999999996E-2</v>
      </c>
      <c r="T12" s="54">
        <f>Odds_adults!F21</f>
        <v>0.76761999999999997</v>
      </c>
      <c r="U12" s="54">
        <f>Odds_adults!G21</f>
        <v>0.89205000000000001</v>
      </c>
      <c r="V12" t="str">
        <f>Odds_adults!H21</f>
        <v>&lt;.0001</v>
      </c>
      <c r="W12" t="str">
        <f t="shared" si="3"/>
        <v>*</v>
      </c>
    </row>
    <row r="13" spans="1:23" x14ac:dyDescent="0.2">
      <c r="A13" s="42">
        <v>2</v>
      </c>
      <c r="B13" s="67" t="str">
        <f t="shared" si="0"/>
        <v xml:space="preserve">2 </v>
      </c>
      <c r="C13" s="50">
        <v>0</v>
      </c>
      <c r="D13" s="55">
        <f t="shared" si="4"/>
        <v>23</v>
      </c>
      <c r="E13" s="53">
        <f>Odds_kids!E28</f>
        <v>1.0062199999999999</v>
      </c>
      <c r="F13" s="53">
        <f t="shared" si="6"/>
        <v>0.10517999999999994</v>
      </c>
      <c r="G13" s="53">
        <f t="shared" si="7"/>
        <v>0.11746000000000012</v>
      </c>
      <c r="H13" s="54">
        <f>Odds_kids!F28</f>
        <v>0.90103999999999995</v>
      </c>
      <c r="I13" s="54">
        <f>Odds_kids!G28</f>
        <v>1.12368</v>
      </c>
      <c r="J13">
        <f>Odds_kids!H28</f>
        <v>0.9123</v>
      </c>
      <c r="K13" t="str">
        <f t="shared" si="1"/>
        <v xml:space="preserve"> </v>
      </c>
      <c r="M13" s="25" t="s">
        <v>89</v>
      </c>
      <c r="N13" s="69" t="str">
        <f t="shared" si="2"/>
        <v>3 or Higher*</v>
      </c>
      <c r="O13" s="49">
        <v>0</v>
      </c>
      <c r="P13" s="55">
        <f t="shared" si="10"/>
        <v>23</v>
      </c>
      <c r="Q13" s="53">
        <f>Odds_adults!E22</f>
        <v>0.77707999999999999</v>
      </c>
      <c r="R13" s="53">
        <f t="shared" si="11"/>
        <v>5.5999999999999939E-2</v>
      </c>
      <c r="S13" s="53">
        <f t="shared" si="12"/>
        <v>6.0350000000000015E-2</v>
      </c>
      <c r="T13" s="54">
        <f>Odds_adults!F22</f>
        <v>0.72108000000000005</v>
      </c>
      <c r="U13" s="54">
        <f>Odds_adults!G22</f>
        <v>0.83743000000000001</v>
      </c>
      <c r="V13" t="str">
        <f>Odds_adults!H22</f>
        <v>&lt;.0001</v>
      </c>
      <c r="W13" t="str">
        <f t="shared" si="3"/>
        <v>*</v>
      </c>
    </row>
    <row r="14" spans="1:23" x14ac:dyDescent="0.2">
      <c r="A14" s="42">
        <v>3</v>
      </c>
      <c r="B14" s="67" t="str">
        <f t="shared" si="0"/>
        <v xml:space="preserve">3 </v>
      </c>
      <c r="C14" s="50">
        <v>0</v>
      </c>
      <c r="D14" s="55">
        <f t="shared" si="4"/>
        <v>25</v>
      </c>
      <c r="E14" s="53">
        <f>Odds_kids!E29</f>
        <v>0.99528000000000005</v>
      </c>
      <c r="F14" s="53">
        <f t="shared" si="6"/>
        <v>0.12259000000000009</v>
      </c>
      <c r="G14" s="53">
        <f t="shared" si="7"/>
        <v>0.13980999999999988</v>
      </c>
      <c r="H14" s="54">
        <f>Odds_kids!F29</f>
        <v>0.87268999999999997</v>
      </c>
      <c r="I14" s="54">
        <f>Odds_kids!G29</f>
        <v>1.1350899999999999</v>
      </c>
      <c r="J14">
        <f>Odds_kids!H29</f>
        <v>0.94379999999999997</v>
      </c>
      <c r="K14" t="str">
        <f t="shared" si="1"/>
        <v xml:space="preserve"> </v>
      </c>
      <c r="M14" s="26" t="s">
        <v>130</v>
      </c>
      <c r="N14" s="72" t="str">
        <f t="shared" si="2"/>
        <v xml:space="preserve">Physician Characteristics: </v>
      </c>
      <c r="O14" s="49">
        <v>0</v>
      </c>
      <c r="P14" s="55">
        <f>P13+3</f>
        <v>26</v>
      </c>
      <c r="Q14" s="53"/>
      <c r="R14" s="53"/>
      <c r="S14" s="53"/>
      <c r="W14" t="str">
        <f t="shared" si="3"/>
        <v xml:space="preserve"> </v>
      </c>
    </row>
    <row r="15" spans="1:23" x14ac:dyDescent="0.2">
      <c r="A15" s="42" t="s">
        <v>119</v>
      </c>
      <c r="B15" s="67" t="str">
        <f t="shared" si="0"/>
        <v xml:space="preserve">4 or More </v>
      </c>
      <c r="C15" s="50">
        <v>0</v>
      </c>
      <c r="D15" s="55">
        <f t="shared" si="4"/>
        <v>27</v>
      </c>
      <c r="E15" s="53">
        <f>Odds_kids!E30</f>
        <v>0.98441999999999996</v>
      </c>
      <c r="F15" s="53">
        <f t="shared" si="6"/>
        <v>0.13983000000000001</v>
      </c>
      <c r="G15" s="53">
        <f t="shared" si="7"/>
        <v>0.16298000000000001</v>
      </c>
      <c r="H15" s="54">
        <f>Odds_kids!F30</f>
        <v>0.84458999999999995</v>
      </c>
      <c r="I15" s="54">
        <f>Odds_kids!G30</f>
        <v>1.1474</v>
      </c>
      <c r="J15">
        <f>Odds_kids!H30</f>
        <v>0.84079999999999999</v>
      </c>
      <c r="K15" t="str">
        <f t="shared" si="1"/>
        <v xml:space="preserve"> </v>
      </c>
      <c r="M15" s="23" t="s">
        <v>74</v>
      </c>
      <c r="N15" s="68" t="str">
        <f t="shared" si="2"/>
        <v>Average Age (Years)*</v>
      </c>
      <c r="O15" s="49">
        <v>0</v>
      </c>
      <c r="P15" s="55">
        <f>P14+2</f>
        <v>28</v>
      </c>
      <c r="Q15" s="53">
        <f>Odds_adults!E8</f>
        <v>0.86343000000000003</v>
      </c>
      <c r="R15" s="53">
        <f>Q15-T15</f>
        <v>4.6009999999999995E-2</v>
      </c>
      <c r="S15" s="53">
        <f>U15-Q15</f>
        <v>4.8609999999999931E-2</v>
      </c>
      <c r="T15" s="54">
        <f>Odds_adults!F8</f>
        <v>0.81742000000000004</v>
      </c>
      <c r="U15" s="54">
        <f>Odds_adults!G8</f>
        <v>0.91203999999999996</v>
      </c>
      <c r="V15" t="str">
        <f>Odds_adults!H8</f>
        <v>&lt;.0001</v>
      </c>
      <c r="W15" t="str">
        <f t="shared" si="3"/>
        <v>*</v>
      </c>
    </row>
    <row r="16" spans="1:23" x14ac:dyDescent="0.2">
      <c r="A16" s="41" t="s">
        <v>147</v>
      </c>
      <c r="B16" s="51" t="str">
        <f t="shared" si="0"/>
        <v xml:space="preserve">In Care of Child and Family Services (Ref: No) </v>
      </c>
      <c r="C16" s="50">
        <v>0</v>
      </c>
      <c r="D16" s="55">
        <f>D15+3</f>
        <v>30</v>
      </c>
      <c r="K16" t="str">
        <f t="shared" si="1"/>
        <v xml:space="preserve"> </v>
      </c>
      <c r="M16" s="23" t="s">
        <v>80</v>
      </c>
      <c r="N16" s="68" t="str">
        <f t="shared" si="2"/>
        <v xml:space="preserve">Sex (Ref: Female) </v>
      </c>
      <c r="O16" s="49">
        <v>0</v>
      </c>
      <c r="P16" s="55">
        <f>P15+3</f>
        <v>31</v>
      </c>
      <c r="Q16" s="53"/>
      <c r="R16" s="53"/>
      <c r="S16" s="53"/>
      <c r="W16" t="str">
        <f t="shared" si="3"/>
        <v xml:space="preserve"> </v>
      </c>
    </row>
    <row r="17" spans="1:23" x14ac:dyDescent="0.2">
      <c r="A17" s="42" t="s">
        <v>26</v>
      </c>
      <c r="B17" s="67" t="str">
        <f t="shared" si="0"/>
        <v xml:space="preserve">Yes </v>
      </c>
      <c r="C17" s="50">
        <v>0</v>
      </c>
      <c r="D17" s="55">
        <f t="shared" si="4"/>
        <v>32</v>
      </c>
      <c r="E17" s="53">
        <f>Odds_kids!E31</f>
        <v>1.1588000000000001</v>
      </c>
      <c r="F17" s="53">
        <f t="shared" si="6"/>
        <v>0.27176</v>
      </c>
      <c r="G17" s="53">
        <f t="shared" si="7"/>
        <v>0.35501000000000005</v>
      </c>
      <c r="H17" s="54">
        <f>Odds_kids!F31</f>
        <v>0.88704000000000005</v>
      </c>
      <c r="I17" s="54">
        <f>Odds_kids!G31</f>
        <v>1.5138100000000001</v>
      </c>
      <c r="J17">
        <f>Odds_kids!H31</f>
        <v>0.2797</v>
      </c>
      <c r="K17" t="str">
        <f t="shared" si="1"/>
        <v xml:space="preserve"> </v>
      </c>
      <c r="M17" s="25" t="s">
        <v>75</v>
      </c>
      <c r="N17" s="69" t="str">
        <f t="shared" si="2"/>
        <v xml:space="preserve">Male </v>
      </c>
      <c r="O17" s="49">
        <v>0</v>
      </c>
      <c r="P17" s="55">
        <f>P16+2</f>
        <v>33</v>
      </c>
      <c r="Q17" s="53">
        <f>Odds_adults!E9</f>
        <v>0.88075999999999999</v>
      </c>
      <c r="R17" s="53">
        <f>Q17-T17</f>
        <v>0.10419</v>
      </c>
      <c r="S17" s="53">
        <f>U17-Q17</f>
        <v>0.11817</v>
      </c>
      <c r="T17" s="54">
        <f>Odds_adults!F9</f>
        <v>0.77656999999999998</v>
      </c>
      <c r="U17" s="54">
        <f>Odds_adults!G9</f>
        <v>0.99892999999999998</v>
      </c>
      <c r="V17">
        <f>Odds_adults!H9</f>
        <v>4.8099999999999997E-2</v>
      </c>
      <c r="W17" t="str">
        <f t="shared" si="3"/>
        <v xml:space="preserve"> </v>
      </c>
    </row>
    <row r="18" spans="1:23" x14ac:dyDescent="0.2">
      <c r="A18" s="41" t="s">
        <v>88</v>
      </c>
      <c r="B18" s="51" t="str">
        <f t="shared" si="0"/>
        <v xml:space="preserve">Charlson Comorbidity Index Score (Ref: 0) </v>
      </c>
      <c r="C18" s="50">
        <v>0</v>
      </c>
      <c r="D18" s="55">
        <f>D17+3</f>
        <v>35</v>
      </c>
      <c r="K18" t="str">
        <f t="shared" si="1"/>
        <v xml:space="preserve"> </v>
      </c>
      <c r="M18" s="23" t="s">
        <v>96</v>
      </c>
      <c r="N18" s="68" t="str">
        <f t="shared" si="2"/>
        <v xml:space="preserve">Location (Ref: Winnipeg RHA) </v>
      </c>
      <c r="O18" s="49">
        <v>0</v>
      </c>
      <c r="P18" s="55">
        <f>P17+3</f>
        <v>36</v>
      </c>
      <c r="Q18" s="53"/>
      <c r="R18" s="53"/>
      <c r="S18" s="53"/>
      <c r="W18" t="str">
        <f t="shared" si="3"/>
        <v xml:space="preserve"> </v>
      </c>
    </row>
    <row r="19" spans="1:23" x14ac:dyDescent="0.2">
      <c r="A19" s="42">
        <v>1</v>
      </c>
      <c r="B19" s="67" t="str">
        <f t="shared" si="0"/>
        <v>1*</v>
      </c>
      <c r="C19" s="50">
        <v>0</v>
      </c>
      <c r="D19" s="55">
        <f t="shared" si="4"/>
        <v>37</v>
      </c>
      <c r="E19" s="53">
        <f>Odds_kids!E23</f>
        <v>0.82038</v>
      </c>
      <c r="F19" s="53">
        <f t="shared" si="6"/>
        <v>8.0350000000000033E-2</v>
      </c>
      <c r="G19" s="53">
        <f t="shared" si="7"/>
        <v>8.9069999999999983E-2</v>
      </c>
      <c r="H19" s="54">
        <f>Odds_kids!F23</f>
        <v>0.74002999999999997</v>
      </c>
      <c r="I19" s="54">
        <f>Odds_kids!G23</f>
        <v>0.90944999999999998</v>
      </c>
      <c r="J19">
        <f>Odds_kids!H23</f>
        <v>2.0000000000000001E-4</v>
      </c>
      <c r="K19" t="str">
        <f t="shared" si="1"/>
        <v>*</v>
      </c>
      <c r="M19" s="25" t="s">
        <v>97</v>
      </c>
      <c r="N19" s="69" t="str">
        <f t="shared" si="2"/>
        <v xml:space="preserve">Southern Health-Santé Sud </v>
      </c>
      <c r="O19" s="49">
        <v>0</v>
      </c>
      <c r="P19" s="55">
        <f t="shared" ref="P19:P22" si="13">P18+2</f>
        <v>38</v>
      </c>
      <c r="Q19" s="53">
        <f>Odds_adults!E12</f>
        <v>1.23685</v>
      </c>
      <c r="R19" s="53">
        <f t="shared" ref="R19:R22" si="14">Q19-T19</f>
        <v>0.1979200000000001</v>
      </c>
      <c r="S19" s="53">
        <f t="shared" ref="S19:S22" si="15">U19-Q19</f>
        <v>0.23561999999999994</v>
      </c>
      <c r="T19" s="54">
        <f>Odds_adults!F12</f>
        <v>1.0389299999999999</v>
      </c>
      <c r="U19" s="54">
        <f>Odds_adults!G12</f>
        <v>1.4724699999999999</v>
      </c>
      <c r="V19">
        <f>Odds_adults!H12</f>
        <v>1.6899999999999998E-2</v>
      </c>
      <c r="W19" t="str">
        <f t="shared" si="3"/>
        <v xml:space="preserve"> </v>
      </c>
    </row>
    <row r="20" spans="1:23" x14ac:dyDescent="0.2">
      <c r="A20" s="42">
        <v>2</v>
      </c>
      <c r="B20" s="67" t="str">
        <f t="shared" si="0"/>
        <v xml:space="preserve">2 </v>
      </c>
      <c r="C20" s="50">
        <v>0</v>
      </c>
      <c r="D20" s="55">
        <f t="shared" si="4"/>
        <v>39</v>
      </c>
      <c r="E20" s="53">
        <f>Odds_kids!E24</f>
        <v>0.67993999999999999</v>
      </c>
      <c r="F20" s="53">
        <f t="shared" si="6"/>
        <v>0.21016999999999997</v>
      </c>
      <c r="G20" s="53">
        <f t="shared" si="7"/>
        <v>0.30420000000000003</v>
      </c>
      <c r="H20" s="54">
        <f>Odds_kids!F24</f>
        <v>0.46977000000000002</v>
      </c>
      <c r="I20" s="54">
        <f>Odds_kids!G24</f>
        <v>0.98414000000000001</v>
      </c>
      <c r="J20">
        <f>Odds_kids!H24</f>
        <v>4.0899999999999999E-2</v>
      </c>
      <c r="K20" t="str">
        <f t="shared" si="1"/>
        <v xml:space="preserve"> </v>
      </c>
      <c r="M20" s="25" t="s">
        <v>98</v>
      </c>
      <c r="N20" s="69" t="str">
        <f t="shared" si="2"/>
        <v>Prairie Mountain Health*</v>
      </c>
      <c r="O20" s="49">
        <v>0</v>
      </c>
      <c r="P20" s="55">
        <f t="shared" si="13"/>
        <v>40</v>
      </c>
      <c r="Q20" s="53">
        <f>Odds_adults!E13</f>
        <v>0.75832999999999995</v>
      </c>
      <c r="R20" s="53">
        <f t="shared" si="14"/>
        <v>0.11836999999999998</v>
      </c>
      <c r="S20" s="53">
        <f t="shared" si="15"/>
        <v>0.14027000000000001</v>
      </c>
      <c r="T20" s="54">
        <f>Odds_adults!F13</f>
        <v>0.63995999999999997</v>
      </c>
      <c r="U20" s="54">
        <f>Odds_adults!G13</f>
        <v>0.89859999999999995</v>
      </c>
      <c r="V20">
        <f>Odds_adults!H13</f>
        <v>1.4E-3</v>
      </c>
      <c r="W20" t="str">
        <f t="shared" si="3"/>
        <v>*</v>
      </c>
    </row>
    <row r="21" spans="1:23" x14ac:dyDescent="0.2">
      <c r="A21" s="42" t="s">
        <v>89</v>
      </c>
      <c r="B21" s="67" t="str">
        <f t="shared" si="0"/>
        <v xml:space="preserve">3 or Higher </v>
      </c>
      <c r="C21" s="50">
        <v>0</v>
      </c>
      <c r="D21" s="55">
        <f t="shared" si="4"/>
        <v>41</v>
      </c>
      <c r="E21" s="53">
        <f>Odds_kids!E25</f>
        <v>0.80166000000000004</v>
      </c>
      <c r="F21" s="53">
        <f t="shared" si="6"/>
        <v>0.28107000000000004</v>
      </c>
      <c r="G21" s="53">
        <f t="shared" si="7"/>
        <v>0.43279999999999985</v>
      </c>
      <c r="H21" s="54">
        <f>Odds_kids!F25</f>
        <v>0.52059</v>
      </c>
      <c r="I21" s="54">
        <f>Odds_kids!G25</f>
        <v>1.2344599999999999</v>
      </c>
      <c r="J21">
        <f>Odds_kids!H25</f>
        <v>0.3155</v>
      </c>
      <c r="K21" t="str">
        <f t="shared" si="1"/>
        <v xml:space="preserve"> </v>
      </c>
      <c r="M21" s="25" t="s">
        <v>99</v>
      </c>
      <c r="N21" s="69" t="str">
        <f t="shared" si="2"/>
        <v>Interlake-Eastern RHA*</v>
      </c>
      <c r="O21" s="49">
        <v>0</v>
      </c>
      <c r="P21" s="55">
        <f t="shared" si="13"/>
        <v>42</v>
      </c>
      <c r="Q21" s="53">
        <f>Odds_adults!E10</f>
        <v>0.70928000000000002</v>
      </c>
      <c r="R21" s="53">
        <f t="shared" si="14"/>
        <v>0.12743000000000004</v>
      </c>
      <c r="S21" s="53">
        <f t="shared" si="15"/>
        <v>0.15534000000000003</v>
      </c>
      <c r="T21" s="54">
        <f>Odds_adults!F10</f>
        <v>0.58184999999999998</v>
      </c>
      <c r="U21" s="54">
        <f>Odds_adults!G10</f>
        <v>0.86462000000000006</v>
      </c>
      <c r="V21">
        <f>Odds_adults!H10</f>
        <v>6.9999999999999999E-4</v>
      </c>
      <c r="W21" t="str">
        <f t="shared" si="3"/>
        <v>*</v>
      </c>
    </row>
    <row r="22" spans="1:23" x14ac:dyDescent="0.2">
      <c r="A22" s="45" t="s">
        <v>130</v>
      </c>
      <c r="B22" s="66" t="str">
        <f t="shared" si="0"/>
        <v xml:space="preserve">Physician Characteristics: </v>
      </c>
      <c r="C22" s="50">
        <v>0</v>
      </c>
      <c r="D22" s="55">
        <f>D21+3</f>
        <v>44</v>
      </c>
      <c r="K22" t="str">
        <f t="shared" si="1"/>
        <v xml:space="preserve"> </v>
      </c>
      <c r="M22" s="25" t="s">
        <v>100</v>
      </c>
      <c r="N22" s="69" t="str">
        <f t="shared" si="2"/>
        <v>Northern Health Region*</v>
      </c>
      <c r="O22" s="49">
        <v>0</v>
      </c>
      <c r="P22" s="55">
        <f t="shared" si="13"/>
        <v>44</v>
      </c>
      <c r="Q22" s="53">
        <f>Odds_adults!E11</f>
        <v>0.39993000000000001</v>
      </c>
      <c r="R22" s="53">
        <f t="shared" si="14"/>
        <v>9.537000000000001E-2</v>
      </c>
      <c r="S22" s="53">
        <f t="shared" si="15"/>
        <v>0.12524000000000002</v>
      </c>
      <c r="T22" s="54">
        <f>Odds_adults!F11</f>
        <v>0.30456</v>
      </c>
      <c r="U22" s="54">
        <f>Odds_adults!G11</f>
        <v>0.52517000000000003</v>
      </c>
      <c r="V22" t="str">
        <f>Odds_adults!H11</f>
        <v>&lt;.0001</v>
      </c>
      <c r="W22" t="str">
        <f t="shared" si="3"/>
        <v>*</v>
      </c>
    </row>
    <row r="23" spans="1:23" x14ac:dyDescent="0.2">
      <c r="A23" s="44" t="s">
        <v>95</v>
      </c>
      <c r="B23" s="51" t="str">
        <f t="shared" si="0"/>
        <v xml:space="preserve">Age (Years) </v>
      </c>
      <c r="C23" s="50">
        <v>0</v>
      </c>
      <c r="D23" s="55">
        <f t="shared" si="4"/>
        <v>46</v>
      </c>
      <c r="E23" s="53">
        <f>Odds_kids!E8</f>
        <v>0.95435000000000003</v>
      </c>
      <c r="F23" s="53">
        <f t="shared" si="6"/>
        <v>9.2390000000000083E-2</v>
      </c>
      <c r="G23" s="53">
        <f t="shared" si="7"/>
        <v>0.10230000000000006</v>
      </c>
      <c r="H23" s="54">
        <f>Odds_kids!F8</f>
        <v>0.86195999999999995</v>
      </c>
      <c r="I23" s="54">
        <f>Odds_kids!G8</f>
        <v>1.0566500000000001</v>
      </c>
      <c r="J23">
        <f>Odds_kids!H8</f>
        <v>0.36849999999999999</v>
      </c>
      <c r="K23" t="str">
        <f t="shared" si="1"/>
        <v xml:space="preserve"> </v>
      </c>
      <c r="M23" s="23" t="s">
        <v>83</v>
      </c>
      <c r="N23" s="68" t="str">
        <f t="shared" si="2"/>
        <v xml:space="preserve">Payment (Ref: Salary or Mixed) </v>
      </c>
      <c r="O23" s="49">
        <v>0</v>
      </c>
      <c r="P23" s="55">
        <f>P22+3</f>
        <v>47</v>
      </c>
      <c r="Q23" s="53"/>
      <c r="R23" s="53"/>
      <c r="S23" s="53"/>
      <c r="W23" t="str">
        <f t="shared" si="3"/>
        <v xml:space="preserve"> </v>
      </c>
    </row>
    <row r="24" spans="1:23" x14ac:dyDescent="0.2">
      <c r="A24" s="41" t="s">
        <v>80</v>
      </c>
      <c r="B24" s="51" t="str">
        <f t="shared" si="0"/>
        <v xml:space="preserve">Sex (Ref: Female) </v>
      </c>
      <c r="C24" s="50">
        <v>0</v>
      </c>
      <c r="D24" s="55">
        <f>D23+3</f>
        <v>49</v>
      </c>
      <c r="K24" t="str">
        <f t="shared" si="1"/>
        <v xml:space="preserve"> </v>
      </c>
      <c r="M24" s="25" t="s">
        <v>77</v>
      </c>
      <c r="N24" s="69" t="str">
        <f t="shared" si="2"/>
        <v xml:space="preserve">Fee-for-Service </v>
      </c>
      <c r="O24" s="49">
        <v>0</v>
      </c>
      <c r="P24" s="55">
        <f>P23+2</f>
        <v>49</v>
      </c>
      <c r="Q24" s="53">
        <f>Odds_adults!E16</f>
        <v>0.97236999999999996</v>
      </c>
      <c r="R24" s="53">
        <f>Q24-T24</f>
        <v>0.14198</v>
      </c>
      <c r="S24" s="53">
        <f>U24-Q24</f>
        <v>0.16625000000000001</v>
      </c>
      <c r="T24" s="54">
        <f>Odds_adults!F16</f>
        <v>0.83038999999999996</v>
      </c>
      <c r="U24" s="54">
        <f>Odds_adults!G16</f>
        <v>1.13862</v>
      </c>
      <c r="V24">
        <f>Odds_adults!H16</f>
        <v>0.72789999999999999</v>
      </c>
      <c r="W24" t="str">
        <f t="shared" si="3"/>
        <v xml:space="preserve"> </v>
      </c>
    </row>
    <row r="25" spans="1:23" x14ac:dyDescent="0.2">
      <c r="A25" s="42" t="s">
        <v>75</v>
      </c>
      <c r="B25" s="67" t="str">
        <f t="shared" si="0"/>
        <v xml:space="preserve">Male </v>
      </c>
      <c r="C25" s="50">
        <v>0</v>
      </c>
      <c r="D25" s="55">
        <f t="shared" si="4"/>
        <v>51</v>
      </c>
      <c r="E25" s="53">
        <f>Odds_kids!E9</f>
        <v>0.97158999999999995</v>
      </c>
      <c r="F25" s="53">
        <f t="shared" si="6"/>
        <v>0.17850999999999995</v>
      </c>
      <c r="G25" s="53">
        <f t="shared" si="7"/>
        <v>0.21867999999999999</v>
      </c>
      <c r="H25" s="54">
        <f>Odds_kids!F9</f>
        <v>0.79308000000000001</v>
      </c>
      <c r="I25" s="54">
        <f>Odds_kids!G9</f>
        <v>1.1902699999999999</v>
      </c>
      <c r="J25">
        <f>Odds_kids!H9</f>
        <v>0.78080000000000005</v>
      </c>
      <c r="K25" t="str">
        <f t="shared" si="1"/>
        <v xml:space="preserve"> </v>
      </c>
      <c r="M25" s="23" t="s">
        <v>81</v>
      </c>
      <c r="N25" s="68" t="str">
        <f t="shared" si="2"/>
        <v xml:space="preserve">Hospital Privileges (Ref: No) </v>
      </c>
      <c r="O25" s="49">
        <v>0</v>
      </c>
      <c r="P25" s="55">
        <f>P24+3</f>
        <v>52</v>
      </c>
      <c r="Q25" s="53"/>
      <c r="R25" s="53"/>
      <c r="S25" s="53"/>
      <c r="W25" t="str">
        <f t="shared" si="3"/>
        <v xml:space="preserve"> </v>
      </c>
    </row>
    <row r="26" spans="1:23" x14ac:dyDescent="0.2">
      <c r="A26" s="41" t="s">
        <v>96</v>
      </c>
      <c r="B26" s="51" t="str">
        <f t="shared" si="0"/>
        <v xml:space="preserve">Location (Ref: Winnipeg RHA) </v>
      </c>
      <c r="C26" s="50">
        <v>0</v>
      </c>
      <c r="D26" s="55">
        <f>D25+3</f>
        <v>54</v>
      </c>
      <c r="K26" t="str">
        <f t="shared" si="1"/>
        <v xml:space="preserve"> </v>
      </c>
      <c r="M26" s="25" t="s">
        <v>26</v>
      </c>
      <c r="N26" s="69" t="str">
        <f t="shared" si="2"/>
        <v xml:space="preserve">Yes </v>
      </c>
      <c r="O26" s="49">
        <v>0</v>
      </c>
      <c r="P26" s="55">
        <f>P25+2</f>
        <v>54</v>
      </c>
      <c r="Q26" s="53">
        <f>Odds_adults!E15</f>
        <v>0.99145000000000005</v>
      </c>
      <c r="R26" s="53">
        <f>Q26-T26</f>
        <v>0.12995000000000001</v>
      </c>
      <c r="S26" s="53">
        <f>U26-Q26</f>
        <v>0.14956000000000003</v>
      </c>
      <c r="T26" s="54">
        <f>Odds_adults!F15</f>
        <v>0.86150000000000004</v>
      </c>
      <c r="U26" s="54">
        <f>Odds_adults!G15</f>
        <v>1.1410100000000001</v>
      </c>
      <c r="V26">
        <f>Odds_adults!H15</f>
        <v>0.90469999999999995</v>
      </c>
      <c r="W26" t="str">
        <f t="shared" si="3"/>
        <v xml:space="preserve"> </v>
      </c>
    </row>
    <row r="27" spans="1:23" x14ac:dyDescent="0.2">
      <c r="A27" s="42" t="s">
        <v>97</v>
      </c>
      <c r="B27" s="67" t="str">
        <f t="shared" si="0"/>
        <v xml:space="preserve">Southern Health-Santé Sud </v>
      </c>
      <c r="C27" s="50">
        <v>0</v>
      </c>
      <c r="D27" s="55">
        <f t="shared" si="4"/>
        <v>56</v>
      </c>
      <c r="E27" s="53">
        <f>Odds_kids!E12</f>
        <v>1.3180000000000001</v>
      </c>
      <c r="F27" s="53">
        <f t="shared" si="6"/>
        <v>0.31876000000000004</v>
      </c>
      <c r="G27" s="53">
        <f t="shared" si="7"/>
        <v>0.42045999999999983</v>
      </c>
      <c r="H27" s="54">
        <f>Odds_kids!F12</f>
        <v>0.99924000000000002</v>
      </c>
      <c r="I27" s="54">
        <f>Odds_kids!G12</f>
        <v>1.7384599999999999</v>
      </c>
      <c r="J27">
        <f>Odds_kids!H12</f>
        <v>5.0599999999999999E-2</v>
      </c>
      <c r="K27" t="str">
        <f t="shared" si="1"/>
        <v xml:space="preserve"> </v>
      </c>
      <c r="M27" s="23" t="s">
        <v>86</v>
      </c>
      <c r="N27" s="68" t="str">
        <f t="shared" si="2"/>
        <v xml:space="preserve">Medical Training (Ref: Canada or United States) </v>
      </c>
      <c r="O27" s="49">
        <v>0</v>
      </c>
      <c r="P27" s="55">
        <f>P26+3</f>
        <v>57</v>
      </c>
      <c r="Q27" s="53"/>
      <c r="R27" s="53"/>
      <c r="S27" s="53"/>
      <c r="W27" t="str">
        <f t="shared" si="3"/>
        <v xml:space="preserve"> </v>
      </c>
    </row>
    <row r="28" spans="1:23" x14ac:dyDescent="0.2">
      <c r="A28" s="42" t="s">
        <v>98</v>
      </c>
      <c r="B28" s="67" t="str">
        <f t="shared" si="0"/>
        <v xml:space="preserve">Prairie Mountain Health </v>
      </c>
      <c r="C28" s="50">
        <v>0</v>
      </c>
      <c r="D28" s="55">
        <f t="shared" si="4"/>
        <v>58</v>
      </c>
      <c r="E28" s="53">
        <f>Odds_kids!E13</f>
        <v>0.70140999999999998</v>
      </c>
      <c r="F28" s="53">
        <f t="shared" si="6"/>
        <v>0.17706</v>
      </c>
      <c r="G28" s="53">
        <f t="shared" si="7"/>
        <v>0.23686000000000007</v>
      </c>
      <c r="H28" s="54">
        <f>Odds_kids!F13</f>
        <v>0.52434999999999998</v>
      </c>
      <c r="I28" s="54">
        <f>Odds_kids!G13</f>
        <v>0.93827000000000005</v>
      </c>
      <c r="J28">
        <f>Odds_kids!H13</f>
        <v>1.6899999999999998E-2</v>
      </c>
      <c r="K28" t="str">
        <f t="shared" si="1"/>
        <v xml:space="preserve"> </v>
      </c>
      <c r="M28" s="25" t="s">
        <v>76</v>
      </c>
      <c r="N28" s="69" t="str">
        <f t="shared" si="2"/>
        <v xml:space="preserve">Other </v>
      </c>
      <c r="O28" s="49">
        <v>0</v>
      </c>
      <c r="P28" s="55">
        <f>P27+2</f>
        <v>59</v>
      </c>
      <c r="Q28" s="53">
        <f>Odds_adults!E14</f>
        <v>1.0296799999999999</v>
      </c>
      <c r="R28" s="53">
        <f>Q28-T28</f>
        <v>0.11966999999999994</v>
      </c>
      <c r="S28" s="53">
        <f>U28-Q28</f>
        <v>0.13541000000000003</v>
      </c>
      <c r="T28" s="54">
        <f>Odds_adults!F14</f>
        <v>0.91000999999999999</v>
      </c>
      <c r="U28" s="54">
        <f>Odds_adults!G14</f>
        <v>1.16509</v>
      </c>
      <c r="V28">
        <f>Odds_adults!H14</f>
        <v>0.64259999999999995</v>
      </c>
      <c r="W28" t="str">
        <f t="shared" si="3"/>
        <v xml:space="preserve"> </v>
      </c>
    </row>
    <row r="29" spans="1:23" x14ac:dyDescent="0.2">
      <c r="A29" s="42" t="s">
        <v>99</v>
      </c>
      <c r="B29" s="67" t="str">
        <f t="shared" si="0"/>
        <v xml:space="preserve">Interlake-Eastern RHA </v>
      </c>
      <c r="C29" s="50">
        <v>0</v>
      </c>
      <c r="D29" s="55">
        <f t="shared" si="4"/>
        <v>60</v>
      </c>
      <c r="E29" s="53">
        <f>Odds_kids!E10</f>
        <v>0.67161999999999999</v>
      </c>
      <c r="F29" s="53">
        <f t="shared" si="6"/>
        <v>0.21311000000000002</v>
      </c>
      <c r="G29" s="53">
        <f t="shared" si="7"/>
        <v>0.31215000000000004</v>
      </c>
      <c r="H29" s="54">
        <f>Odds_kids!F10</f>
        <v>0.45850999999999997</v>
      </c>
      <c r="I29" s="54">
        <f>Odds_kids!G10</f>
        <v>0.98377000000000003</v>
      </c>
      <c r="J29">
        <f>Odds_kids!H10</f>
        <v>4.1000000000000002E-2</v>
      </c>
      <c r="K29" t="str">
        <f t="shared" si="1"/>
        <v xml:space="preserve"> </v>
      </c>
      <c r="M29" s="23" t="s">
        <v>87</v>
      </c>
      <c r="N29" s="68" t="str">
        <f t="shared" si="2"/>
        <v xml:space="preserve">Visit to Majority of Care Physician (Ref: No) </v>
      </c>
      <c r="O29" s="49">
        <v>0</v>
      </c>
      <c r="P29" s="55">
        <f>P28+3</f>
        <v>62</v>
      </c>
      <c r="Q29" s="53"/>
      <c r="R29" s="53"/>
      <c r="S29" s="53"/>
      <c r="W29" t="str">
        <f t="shared" si="3"/>
        <v xml:space="preserve"> </v>
      </c>
    </row>
    <row r="30" spans="1:23" x14ac:dyDescent="0.2">
      <c r="A30" s="42" t="s">
        <v>100</v>
      </c>
      <c r="B30" s="67" t="str">
        <f t="shared" si="0"/>
        <v>Northern Health Region*</v>
      </c>
      <c r="C30" s="50">
        <v>0</v>
      </c>
      <c r="D30" s="55">
        <f t="shared" si="4"/>
        <v>62</v>
      </c>
      <c r="E30" s="53">
        <f>Odds_kids!E11</f>
        <v>0.40216000000000002</v>
      </c>
      <c r="F30" s="53">
        <f t="shared" si="6"/>
        <v>0.13013000000000002</v>
      </c>
      <c r="G30" s="53">
        <f t="shared" si="7"/>
        <v>0.19237999999999994</v>
      </c>
      <c r="H30" s="54">
        <f>Odds_kids!F11</f>
        <v>0.27202999999999999</v>
      </c>
      <c r="I30" s="54">
        <f>Odds_kids!G11</f>
        <v>0.59453999999999996</v>
      </c>
      <c r="J30" t="str">
        <f>Odds_kids!H11</f>
        <v>&lt;.0001</v>
      </c>
      <c r="K30" t="str">
        <f t="shared" si="1"/>
        <v>*</v>
      </c>
      <c r="M30" s="25" t="s">
        <v>26</v>
      </c>
      <c r="N30" s="69" t="str">
        <f t="shared" si="2"/>
        <v>Yes*</v>
      </c>
      <c r="O30" s="49">
        <v>0</v>
      </c>
      <c r="P30" s="55">
        <f>P29+2</f>
        <v>64</v>
      </c>
      <c r="Q30" s="53">
        <f>Odds_adults!E23</f>
        <v>0.55545</v>
      </c>
      <c r="R30" s="53">
        <f t="shared" ref="R30:R32" si="16">Q30-T30</f>
        <v>2.961999999999998E-2</v>
      </c>
      <c r="S30" s="53">
        <f t="shared" ref="S30:S32" si="17">U30-Q30</f>
        <v>3.129000000000004E-2</v>
      </c>
      <c r="T30" s="54">
        <f>Odds_adults!F23</f>
        <v>0.52583000000000002</v>
      </c>
      <c r="U30" s="54">
        <f>Odds_adults!G23</f>
        <v>0.58674000000000004</v>
      </c>
      <c r="V30" t="str">
        <f>Odds_adults!H23</f>
        <v>&lt;.0001</v>
      </c>
      <c r="W30" t="str">
        <f t="shared" si="3"/>
        <v>*</v>
      </c>
    </row>
    <row r="31" spans="1:23" x14ac:dyDescent="0.2">
      <c r="A31" s="41" t="s">
        <v>83</v>
      </c>
      <c r="B31" s="51" t="str">
        <f t="shared" si="0"/>
        <v xml:space="preserve">Payment (Ref: Salary or Mixed) </v>
      </c>
      <c r="C31" s="50">
        <v>0</v>
      </c>
      <c r="D31" s="55">
        <f>D30+3</f>
        <v>65</v>
      </c>
      <c r="K31" t="str">
        <f t="shared" si="1"/>
        <v xml:space="preserve"> </v>
      </c>
      <c r="M31" s="25" t="s">
        <v>144</v>
      </c>
      <c r="N31" s="69" t="str">
        <f t="shared" si="2"/>
        <v xml:space="preserve">No Majority of Care Provider Identified </v>
      </c>
      <c r="O31" s="49">
        <v>0</v>
      </c>
      <c r="P31" s="55">
        <f>P30+2</f>
        <v>66</v>
      </c>
      <c r="Q31" s="53">
        <f>Odds_adults!E24</f>
        <v>1.02003</v>
      </c>
      <c r="R31" s="53">
        <f t="shared" si="16"/>
        <v>0.10768</v>
      </c>
      <c r="S31" s="53">
        <f t="shared" si="17"/>
        <v>0.12037999999999993</v>
      </c>
      <c r="T31" s="54">
        <f>Odds_adults!F24</f>
        <v>0.91234999999999999</v>
      </c>
      <c r="U31" s="54">
        <f>Odds_adults!G24</f>
        <v>1.1404099999999999</v>
      </c>
      <c r="V31">
        <f>Odds_adults!H24</f>
        <v>0.72750000000000004</v>
      </c>
      <c r="W31" t="str">
        <f t="shared" si="3"/>
        <v xml:space="preserve"> </v>
      </c>
    </row>
    <row r="32" spans="1:23" x14ac:dyDescent="0.2">
      <c r="A32" s="42" t="s">
        <v>77</v>
      </c>
      <c r="B32" s="67" t="str">
        <f t="shared" si="0"/>
        <v xml:space="preserve">Fee-for-Service </v>
      </c>
      <c r="C32" s="50">
        <v>0</v>
      </c>
      <c r="D32" s="55">
        <f t="shared" si="4"/>
        <v>67</v>
      </c>
      <c r="E32" s="53">
        <f>Odds_kids!E16</f>
        <v>0.94281999999999999</v>
      </c>
      <c r="F32" s="53">
        <f t="shared" si="6"/>
        <v>0.21477000000000002</v>
      </c>
      <c r="G32" s="53">
        <f t="shared" si="7"/>
        <v>0.27812999999999999</v>
      </c>
      <c r="H32" s="54">
        <f>Odds_kids!F16</f>
        <v>0.72804999999999997</v>
      </c>
      <c r="I32" s="54">
        <f>Odds_kids!G16</f>
        <v>1.22095</v>
      </c>
      <c r="J32">
        <f>Odds_kids!H16</f>
        <v>0.65529999999999999</v>
      </c>
      <c r="K32" t="str">
        <f t="shared" si="1"/>
        <v xml:space="preserve"> </v>
      </c>
      <c r="M32" s="23" t="s">
        <v>85</v>
      </c>
      <c r="N32" s="68" t="str">
        <f t="shared" si="2"/>
        <v>Average Number of Visits per Day*</v>
      </c>
      <c r="O32" s="49">
        <v>0</v>
      </c>
      <c r="P32" s="55">
        <f>P31+3</f>
        <v>69</v>
      </c>
      <c r="Q32" s="53">
        <f>Odds_adults!E17</f>
        <v>1.1041399999999999</v>
      </c>
      <c r="R32" s="53">
        <f t="shared" si="16"/>
        <v>7.7669999999999906E-2</v>
      </c>
      <c r="S32" s="53">
        <f t="shared" si="17"/>
        <v>8.354000000000017E-2</v>
      </c>
      <c r="T32" s="54">
        <f>Odds_adults!F17</f>
        <v>1.02647</v>
      </c>
      <c r="U32" s="54">
        <f>Odds_adults!G17</f>
        <v>1.1876800000000001</v>
      </c>
      <c r="V32">
        <f>Odds_adults!H17</f>
        <v>7.7999999999999996E-3</v>
      </c>
      <c r="W32" t="str">
        <f t="shared" si="3"/>
        <v>*</v>
      </c>
    </row>
    <row r="33" spans="1:23" x14ac:dyDescent="0.2">
      <c r="A33" s="41" t="s">
        <v>81</v>
      </c>
      <c r="B33" s="51" t="str">
        <f t="shared" si="0"/>
        <v xml:space="preserve">Hospital Privileges (Ref: No) </v>
      </c>
      <c r="C33" s="50">
        <v>0</v>
      </c>
      <c r="D33" s="55">
        <f>D32+3</f>
        <v>70</v>
      </c>
      <c r="K33" t="str">
        <f t="shared" si="1"/>
        <v xml:space="preserve"> </v>
      </c>
      <c r="M33" s="24" t="s">
        <v>132</v>
      </c>
      <c r="N33" s="71" t="str">
        <f t="shared" si="2"/>
        <v xml:space="preserve">Other: </v>
      </c>
      <c r="O33" s="49">
        <v>0</v>
      </c>
      <c r="P33" s="55">
        <f>P32+3</f>
        <v>72</v>
      </c>
      <c r="Q33" s="53"/>
      <c r="R33" s="53"/>
      <c r="S33" s="53"/>
      <c r="W33" t="str">
        <f t="shared" si="3"/>
        <v xml:space="preserve"> </v>
      </c>
    </row>
    <row r="34" spans="1:23" x14ac:dyDescent="0.2">
      <c r="A34" s="42" t="s">
        <v>26</v>
      </c>
      <c r="B34" s="67" t="str">
        <f t="shared" si="0"/>
        <v xml:space="preserve">Yes </v>
      </c>
      <c r="C34" s="50">
        <v>0</v>
      </c>
      <c r="D34" s="55">
        <f t="shared" si="4"/>
        <v>72</v>
      </c>
      <c r="E34" s="53">
        <f>Odds_kids!E15</f>
        <v>1.14547</v>
      </c>
      <c r="F34" s="53">
        <f t="shared" si="6"/>
        <v>0.247</v>
      </c>
      <c r="G34" s="53">
        <f t="shared" si="7"/>
        <v>0.31492000000000009</v>
      </c>
      <c r="H34" s="54">
        <f>Odds_kids!F15</f>
        <v>0.89846999999999999</v>
      </c>
      <c r="I34" s="54">
        <f>Odds_kids!G15</f>
        <v>1.4603900000000001</v>
      </c>
      <c r="J34">
        <f>Odds_kids!H15</f>
        <v>0.27310000000000001</v>
      </c>
      <c r="K34" t="str">
        <f t="shared" si="1"/>
        <v xml:space="preserve"> </v>
      </c>
      <c r="M34" s="23" t="s">
        <v>103</v>
      </c>
      <c r="N34" s="68" t="str">
        <f t="shared" si="2"/>
        <v xml:space="preserve">Season (Ref: November-March) </v>
      </c>
      <c r="O34" s="49">
        <v>0</v>
      </c>
      <c r="P34" s="55">
        <f>P33+2</f>
        <v>74</v>
      </c>
      <c r="Q34" s="53"/>
      <c r="R34" s="53"/>
      <c r="S34" s="53"/>
      <c r="W34" t="str">
        <f t="shared" si="3"/>
        <v xml:space="preserve"> </v>
      </c>
    </row>
    <row r="35" spans="1:23" x14ac:dyDescent="0.2">
      <c r="A35" s="41" t="s">
        <v>86</v>
      </c>
      <c r="B35" s="51" t="str">
        <f t="shared" si="0"/>
        <v xml:space="preserve">Medical Training (Ref: Canada or United States) </v>
      </c>
      <c r="C35" s="50">
        <v>0</v>
      </c>
      <c r="D35" s="55">
        <f>D34+3</f>
        <v>75</v>
      </c>
      <c r="K35" t="str">
        <f t="shared" si="1"/>
        <v xml:space="preserve"> </v>
      </c>
      <c r="M35" s="25" t="s">
        <v>104</v>
      </c>
      <c r="N35" s="70" t="str">
        <f t="shared" si="2"/>
        <v>April-October*</v>
      </c>
      <c r="O35" s="49">
        <v>0</v>
      </c>
      <c r="P35" s="55">
        <f>P34+2</f>
        <v>76</v>
      </c>
      <c r="Q35" s="53">
        <f>Odds_adults!E26</f>
        <v>0.93376999999999999</v>
      </c>
      <c r="R35" s="53">
        <f>Q35-T35</f>
        <v>4.0889999999999982E-2</v>
      </c>
      <c r="S35" s="53">
        <f>U35-Q35</f>
        <v>4.2769999999999975E-2</v>
      </c>
      <c r="T35" s="54">
        <f>Odds_adults!F26</f>
        <v>0.89288000000000001</v>
      </c>
      <c r="U35" s="54">
        <f>Odds_adults!G26</f>
        <v>0.97653999999999996</v>
      </c>
      <c r="V35">
        <f>Odds_adults!H26</f>
        <v>2.7000000000000001E-3</v>
      </c>
      <c r="W35" t="str">
        <f t="shared" si="3"/>
        <v>*</v>
      </c>
    </row>
    <row r="36" spans="1:23" x14ac:dyDescent="0.2">
      <c r="A36" s="42" t="s">
        <v>76</v>
      </c>
      <c r="B36" s="67" t="str">
        <f t="shared" si="0"/>
        <v xml:space="preserve">Other </v>
      </c>
      <c r="C36" s="50">
        <v>0</v>
      </c>
      <c r="D36" s="55">
        <f t="shared" si="4"/>
        <v>77</v>
      </c>
      <c r="E36" s="53">
        <f>Odds_kids!E14</f>
        <v>0.89117999999999997</v>
      </c>
      <c r="F36" s="53">
        <f t="shared" si="6"/>
        <v>0.16350999999999993</v>
      </c>
      <c r="G36" s="53">
        <f t="shared" si="7"/>
        <v>0.20024999999999993</v>
      </c>
      <c r="H36" s="54">
        <f>Odds_kids!F14</f>
        <v>0.72767000000000004</v>
      </c>
      <c r="I36" s="54">
        <f>Odds_kids!G14</f>
        <v>1.0914299999999999</v>
      </c>
      <c r="J36">
        <f>Odds_kids!H14</f>
        <v>0.26529999999999998</v>
      </c>
      <c r="K36" t="str">
        <f t="shared" si="1"/>
        <v xml:space="preserve"> </v>
      </c>
    </row>
    <row r="37" spans="1:23" x14ac:dyDescent="0.2">
      <c r="A37" s="41" t="s">
        <v>113</v>
      </c>
      <c r="B37" s="51" t="str">
        <f t="shared" si="0"/>
        <v xml:space="preserve">Visit to Pediatrician (Ref: No) </v>
      </c>
      <c r="C37" s="50">
        <v>0</v>
      </c>
      <c r="D37" s="55">
        <f>D36+3</f>
        <v>80</v>
      </c>
      <c r="K37" t="str">
        <f t="shared" si="1"/>
        <v xml:space="preserve"> </v>
      </c>
      <c r="N37" s="57" t="s">
        <v>127</v>
      </c>
      <c r="O37" s="50">
        <v>1</v>
      </c>
      <c r="P37" s="49">
        <v>0</v>
      </c>
    </row>
    <row r="38" spans="1:23" x14ac:dyDescent="0.2">
      <c r="A38" s="42" t="s">
        <v>26</v>
      </c>
      <c r="B38" s="67" t="str">
        <f t="shared" si="0"/>
        <v>Yes*</v>
      </c>
      <c r="C38" s="50">
        <v>0</v>
      </c>
      <c r="D38" s="55">
        <f t="shared" si="4"/>
        <v>82</v>
      </c>
      <c r="E38" s="53">
        <f>Odds_kids!E18</f>
        <v>0.59916000000000003</v>
      </c>
      <c r="F38" s="53">
        <f t="shared" si="6"/>
        <v>0.15920000000000001</v>
      </c>
      <c r="G38" s="53">
        <f t="shared" si="7"/>
        <v>0.21680999999999995</v>
      </c>
      <c r="H38" s="54">
        <f>Odds_kids!F18</f>
        <v>0.43996000000000002</v>
      </c>
      <c r="I38" s="54">
        <f>Odds_kids!G18</f>
        <v>0.81596999999999997</v>
      </c>
      <c r="J38">
        <f>Odds_kids!H18</f>
        <v>1.1999999999999999E-3</v>
      </c>
      <c r="K38" t="str">
        <f t="shared" si="1"/>
        <v>*</v>
      </c>
      <c r="N38" s="57" t="s">
        <v>128</v>
      </c>
      <c r="O38" s="49">
        <v>1</v>
      </c>
      <c r="P38" s="56">
        <f>P35+2</f>
        <v>78</v>
      </c>
    </row>
    <row r="39" spans="1:23" x14ac:dyDescent="0.2">
      <c r="A39" s="41" t="s">
        <v>87</v>
      </c>
      <c r="B39" s="51" t="str">
        <f t="shared" si="0"/>
        <v xml:space="preserve">Visit to Majority of Care Physician (Ref: No) </v>
      </c>
      <c r="C39" s="50">
        <v>0</v>
      </c>
      <c r="D39" s="55">
        <f>D38+3</f>
        <v>85</v>
      </c>
      <c r="K39" t="str">
        <f t="shared" si="1"/>
        <v xml:space="preserve"> </v>
      </c>
    </row>
    <row r="40" spans="1:23" x14ac:dyDescent="0.2">
      <c r="A40" s="42" t="s">
        <v>26</v>
      </c>
      <c r="B40" s="67" t="str">
        <f t="shared" si="0"/>
        <v>Yes*</v>
      </c>
      <c r="C40" s="50">
        <v>0</v>
      </c>
      <c r="D40" s="55">
        <f t="shared" si="4"/>
        <v>87</v>
      </c>
      <c r="E40" s="53">
        <f>Odds_kids!E26</f>
        <v>0.57011999999999996</v>
      </c>
      <c r="F40" s="53">
        <f t="shared" si="6"/>
        <v>5.8960000000000012E-2</v>
      </c>
      <c r="G40" s="53">
        <f t="shared" si="7"/>
        <v>6.5750000000000086E-2</v>
      </c>
      <c r="H40" s="54">
        <f>Odds_kids!F26</f>
        <v>0.51115999999999995</v>
      </c>
      <c r="I40" s="54">
        <f>Odds_kids!G26</f>
        <v>0.63587000000000005</v>
      </c>
      <c r="J40" t="str">
        <f>Odds_kids!H26</f>
        <v>&lt;.0001</v>
      </c>
      <c r="K40" t="str">
        <f t="shared" si="1"/>
        <v>*</v>
      </c>
    </row>
    <row r="41" spans="1:23" x14ac:dyDescent="0.2">
      <c r="A41" s="42" t="s">
        <v>144</v>
      </c>
      <c r="B41" s="67" t="str">
        <f t="shared" si="0"/>
        <v>No Majority of Care Provider Identified*</v>
      </c>
      <c r="C41" s="50">
        <v>0</v>
      </c>
      <c r="D41" s="55">
        <f t="shared" si="4"/>
        <v>89</v>
      </c>
      <c r="E41" s="53">
        <f>Odds_kids!E27</f>
        <v>0.77702000000000004</v>
      </c>
      <c r="F41" s="53">
        <f t="shared" si="6"/>
        <v>0.12360000000000004</v>
      </c>
      <c r="G41" s="53">
        <f t="shared" si="7"/>
        <v>0.14698</v>
      </c>
      <c r="H41" s="54">
        <f>Odds_kids!F27</f>
        <v>0.65342</v>
      </c>
      <c r="I41" s="54">
        <f>Odds_kids!G27</f>
        <v>0.92400000000000004</v>
      </c>
      <c r="J41">
        <f>Odds_kids!H27</f>
        <v>4.3E-3</v>
      </c>
      <c r="K41" t="str">
        <f t="shared" si="1"/>
        <v>*</v>
      </c>
    </row>
    <row r="42" spans="1:23" x14ac:dyDescent="0.2">
      <c r="A42" s="44" t="s">
        <v>85</v>
      </c>
      <c r="B42" s="51" t="str">
        <f t="shared" si="0"/>
        <v>Average Number of Visits per Day*</v>
      </c>
      <c r="C42" s="50">
        <v>0</v>
      </c>
      <c r="D42" s="55">
        <f>D41+3</f>
        <v>92</v>
      </c>
      <c r="E42" s="53">
        <f>Odds_kids!E17</f>
        <v>1.17699</v>
      </c>
      <c r="F42" s="53">
        <f t="shared" si="6"/>
        <v>0.13292999999999999</v>
      </c>
      <c r="G42" s="53">
        <f t="shared" si="7"/>
        <v>0.14986999999999995</v>
      </c>
      <c r="H42" s="54">
        <f>Odds_kids!F17</f>
        <v>1.04406</v>
      </c>
      <c r="I42" s="54">
        <f>Odds_kids!G17</f>
        <v>1.3268599999999999</v>
      </c>
      <c r="J42">
        <f>Odds_kids!H17</f>
        <v>7.7000000000000002E-3</v>
      </c>
      <c r="K42" t="str">
        <f t="shared" si="1"/>
        <v>*</v>
      </c>
    </row>
    <row r="43" spans="1:23" x14ac:dyDescent="0.2">
      <c r="A43" s="45" t="s">
        <v>129</v>
      </c>
      <c r="B43" s="66" t="str">
        <f t="shared" si="0"/>
        <v xml:space="preserve">Other Characteristics: </v>
      </c>
      <c r="C43" s="50">
        <v>0</v>
      </c>
      <c r="D43" s="55">
        <f>D42+3</f>
        <v>95</v>
      </c>
      <c r="K43" t="str">
        <f t="shared" si="1"/>
        <v xml:space="preserve"> </v>
      </c>
    </row>
    <row r="44" spans="1:23" x14ac:dyDescent="0.2">
      <c r="A44" s="41" t="s">
        <v>103</v>
      </c>
      <c r="B44" s="51" t="str">
        <f t="shared" si="0"/>
        <v xml:space="preserve">Season (Ref: November-March) </v>
      </c>
      <c r="C44" s="50">
        <v>0</v>
      </c>
      <c r="D44" s="55">
        <f t="shared" si="4"/>
        <v>97</v>
      </c>
      <c r="K44" t="str">
        <f t="shared" si="1"/>
        <v xml:space="preserve"> </v>
      </c>
    </row>
    <row r="45" spans="1:23" x14ac:dyDescent="0.2">
      <c r="A45" s="42" t="s">
        <v>104</v>
      </c>
      <c r="B45" s="67" t="str">
        <f t="shared" si="0"/>
        <v xml:space="preserve">April-October </v>
      </c>
      <c r="C45" s="50">
        <v>0</v>
      </c>
      <c r="D45" s="55">
        <f t="shared" si="4"/>
        <v>99</v>
      </c>
      <c r="E45" s="53">
        <f>Odds_kids!E33</f>
        <v>0.93481000000000003</v>
      </c>
      <c r="F45" s="53">
        <f t="shared" si="6"/>
        <v>7.8420000000000045E-2</v>
      </c>
      <c r="G45" s="53">
        <f t="shared" si="7"/>
        <v>8.5600000000000009E-2</v>
      </c>
      <c r="H45" s="54">
        <f>Odds_kids!F33</f>
        <v>0.85638999999999998</v>
      </c>
      <c r="I45" s="54">
        <f>Odds_kids!G33</f>
        <v>1.02041</v>
      </c>
      <c r="J45">
        <f>Odds_kids!H33</f>
        <v>0.13150000000000001</v>
      </c>
      <c r="K45" t="str">
        <f t="shared" si="1"/>
        <v xml:space="preserve"> </v>
      </c>
    </row>
    <row r="47" spans="1:23" x14ac:dyDescent="0.2">
      <c r="B47" s="57" t="s">
        <v>127</v>
      </c>
      <c r="C47" s="50">
        <v>1</v>
      </c>
      <c r="D47" s="49">
        <v>0</v>
      </c>
    </row>
    <row r="48" spans="1:23" x14ac:dyDescent="0.2">
      <c r="B48" s="57" t="s">
        <v>128</v>
      </c>
      <c r="C48" s="49">
        <v>1</v>
      </c>
      <c r="D48" s="56">
        <f>D45+2</f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45"/>
  <sheetViews>
    <sheetView zoomScale="85" zoomScaleNormal="85" workbookViewId="0">
      <selection activeCell="A16" sqref="A16"/>
    </sheetView>
  </sheetViews>
  <sheetFormatPr defaultRowHeight="12.75" x14ac:dyDescent="0.2"/>
  <cols>
    <col min="1" max="1" width="41.28515625" style="40" bestFit="1" customWidth="1"/>
    <col min="2" max="2" width="14.85546875" bestFit="1" customWidth="1"/>
    <col min="3" max="3" width="10.28515625" customWidth="1"/>
    <col min="8" max="8" width="8.7109375" customWidth="1"/>
    <col min="9" max="9" width="7.42578125" customWidth="1"/>
    <col min="10" max="10" width="41.28515625" style="23" bestFit="1" customWidth="1"/>
    <col min="11" max="11" width="14.85546875" style="22" bestFit="1" customWidth="1"/>
    <col min="12" max="16" width="10.28515625" customWidth="1"/>
  </cols>
  <sheetData>
    <row r="1" spans="1:17" x14ac:dyDescent="0.2">
      <c r="A1" s="40" t="s">
        <v>73</v>
      </c>
      <c r="D1" t="s">
        <v>71</v>
      </c>
      <c r="J1" s="23" t="s">
        <v>73</v>
      </c>
      <c r="K1" s="22" t="s">
        <v>72</v>
      </c>
    </row>
    <row r="2" spans="1:17" x14ac:dyDescent="0.2">
      <c r="D2" t="s">
        <v>90</v>
      </c>
      <c r="H2" t="s">
        <v>140</v>
      </c>
      <c r="M2" t="s">
        <v>90</v>
      </c>
      <c r="Q2" t="s">
        <v>140</v>
      </c>
    </row>
    <row r="3" spans="1:17" x14ac:dyDescent="0.2">
      <c r="B3" t="s">
        <v>25</v>
      </c>
      <c r="C3" t="s">
        <v>110</v>
      </c>
      <c r="D3" t="s">
        <v>91</v>
      </c>
      <c r="E3" t="s">
        <v>92</v>
      </c>
      <c r="F3" t="s">
        <v>93</v>
      </c>
      <c r="G3" t="s">
        <v>94</v>
      </c>
      <c r="H3" t="s">
        <v>107</v>
      </c>
      <c r="K3" s="22" t="s">
        <v>25</v>
      </c>
      <c r="L3" t="s">
        <v>110</v>
      </c>
      <c r="M3" t="s">
        <v>91</v>
      </c>
      <c r="N3" t="s">
        <v>92</v>
      </c>
      <c r="O3" t="s">
        <v>93</v>
      </c>
      <c r="P3" t="s">
        <v>94</v>
      </c>
      <c r="Q3" t="s">
        <v>107</v>
      </c>
    </row>
    <row r="4" spans="1:17" x14ac:dyDescent="0.2">
      <c r="A4" s="45" t="s">
        <v>106</v>
      </c>
      <c r="J4" s="24" t="s">
        <v>102</v>
      </c>
    </row>
    <row r="5" spans="1:17" x14ac:dyDescent="0.2">
      <c r="A5" s="41" t="s">
        <v>114</v>
      </c>
      <c r="J5" s="23" t="s">
        <v>82</v>
      </c>
    </row>
    <row r="6" spans="1:17" x14ac:dyDescent="0.2">
      <c r="A6" s="42" t="s">
        <v>115</v>
      </c>
      <c r="B6" s="22" t="str">
        <f>CONCATENATE(FIXED(D6,2)," (",FIXED(E6,2),"-",FIXED(F6,2),")")</f>
        <v>0.38 (0.32-0.45)</v>
      </c>
      <c r="C6" t="str">
        <f>IF(G6="&lt;.0001","&lt;0.0001",G6)</f>
        <v>&lt;0.0001</v>
      </c>
      <c r="D6">
        <f>Odds_kids!E19</f>
        <v>0.37852000000000002</v>
      </c>
      <c r="E6">
        <f>Odds_kids!F19</f>
        <v>0.31505</v>
      </c>
      <c r="F6">
        <f>Odds_kids!G19</f>
        <v>0.45478000000000002</v>
      </c>
      <c r="G6" t="str">
        <f>Odds_kids!H19</f>
        <v>&lt;.0001</v>
      </c>
      <c r="H6" t="str">
        <f>IF(OR(G6="&lt;.0001",G6&lt;0.01),"*","")</f>
        <v>*</v>
      </c>
      <c r="J6" s="25" t="s">
        <v>79</v>
      </c>
      <c r="K6" s="22" t="str">
        <f>CONCATENATE(FIXED(M6,2)," (",FIXED(N6,2),"-",FIXED(O6,2),")")</f>
        <v>0.86 (0.82-0.91)</v>
      </c>
      <c r="L6" t="str">
        <f>IF(P6="&lt;.0001","&lt;0.0001",P6)</f>
        <v>&lt;0.0001</v>
      </c>
      <c r="M6">
        <f>Odds_adults!E18</f>
        <v>0.86073999999999995</v>
      </c>
      <c r="N6">
        <f>Odds_adults!F18</f>
        <v>0.81813000000000002</v>
      </c>
      <c r="O6">
        <f>Odds_adults!G18</f>
        <v>0.90556000000000003</v>
      </c>
      <c r="P6" t="str">
        <f>Odds_adults!H18</f>
        <v>&lt;.0001</v>
      </c>
      <c r="Q6" t="str">
        <f>IF(OR(P6="&lt;.0001",P6&lt;0.01),"*","")</f>
        <v>*</v>
      </c>
    </row>
    <row r="7" spans="1:17" x14ac:dyDescent="0.2">
      <c r="A7" s="43" t="s">
        <v>145</v>
      </c>
      <c r="B7" s="22" t="str">
        <f t="shared" ref="B7:B45" si="0">CONCATENATE(FIXED(D7,2)," (",FIXED(E7,2),"-",FIXED(F7,2),")")</f>
        <v>0.67 (0.58-0.76)</v>
      </c>
      <c r="C7" t="str">
        <f t="shared" ref="C7:C45" si="1">IF(G7="&lt;.0001","&lt;0.0001",G7)</f>
        <v>&lt;0.0001</v>
      </c>
      <c r="D7">
        <f>Odds_kids!E20</f>
        <v>0.66678000000000004</v>
      </c>
      <c r="E7">
        <f>Odds_kids!F20</f>
        <v>0.58443000000000001</v>
      </c>
      <c r="F7">
        <f>Odds_kids!G20</f>
        <v>0.76073999999999997</v>
      </c>
      <c r="G7" t="str">
        <f>Odds_kids!H20</f>
        <v>&lt;.0001</v>
      </c>
      <c r="H7" t="str">
        <f t="shared" ref="H7:H45" si="2">IF(OR(G7="&lt;.0001",G7&lt;0.01),"*","")</f>
        <v>*</v>
      </c>
      <c r="J7" s="23" t="s">
        <v>80</v>
      </c>
    </row>
    <row r="8" spans="1:17" x14ac:dyDescent="0.2">
      <c r="A8" s="43" t="s">
        <v>117</v>
      </c>
      <c r="B8" s="22" t="str">
        <f t="shared" si="0"/>
        <v>0.91 (0.79-1.04)</v>
      </c>
      <c r="C8">
        <f t="shared" si="1"/>
        <v>0.17080000000000001</v>
      </c>
      <c r="D8">
        <f>Odds_kids!E21</f>
        <v>0.90854000000000001</v>
      </c>
      <c r="E8">
        <f>Odds_kids!F21</f>
        <v>0.79203000000000001</v>
      </c>
      <c r="F8">
        <f>Odds_kids!G21</f>
        <v>1.0422</v>
      </c>
      <c r="G8">
        <f>Odds_kids!H21</f>
        <v>0.17080000000000001</v>
      </c>
      <c r="H8" t="str">
        <f t="shared" si="2"/>
        <v/>
      </c>
      <c r="J8" s="25" t="s">
        <v>75</v>
      </c>
      <c r="K8" s="22" t="str">
        <f t="shared" ref="K8:K35" si="3">CONCATENATE(FIXED(M8,2)," (",FIXED(N8,2),"-",FIXED(O8,2),")")</f>
        <v>0.98 (0.94-1.03)</v>
      </c>
      <c r="L8">
        <f>IF(P8="&lt;.0001","&lt;0.0001",P8)</f>
        <v>0.50039999999999996</v>
      </c>
      <c r="M8">
        <f>Odds_adults!E19</f>
        <v>0.98428000000000004</v>
      </c>
      <c r="N8">
        <f>Odds_adults!F19</f>
        <v>0.93996000000000002</v>
      </c>
      <c r="O8">
        <f>Odds_adults!G19</f>
        <v>1.0306900000000001</v>
      </c>
      <c r="P8">
        <f>Odds_adults!H19</f>
        <v>0.50039999999999996</v>
      </c>
      <c r="Q8" t="str">
        <f t="shared" ref="Q8:Q35" si="4">IF(OR(P8="&lt;.0001",P8&lt;0.01),"*","")</f>
        <v/>
      </c>
    </row>
    <row r="9" spans="1:17" x14ac:dyDescent="0.2">
      <c r="A9" s="41" t="s">
        <v>80</v>
      </c>
      <c r="B9" s="22"/>
      <c r="J9" s="23" t="s">
        <v>78</v>
      </c>
      <c r="K9" s="22" t="str">
        <f t="shared" si="3"/>
        <v>1.02 (0.99-1.04)</v>
      </c>
      <c r="L9">
        <f>IF(P9="&lt;.0001","&lt;0.0001",P9)</f>
        <v>0.25480000000000003</v>
      </c>
      <c r="M9">
        <f>Odds_adults!E25</f>
        <v>1.01536</v>
      </c>
      <c r="N9">
        <f>Odds_adults!F25</f>
        <v>0.98907</v>
      </c>
      <c r="O9">
        <f>Odds_adults!G25</f>
        <v>1.0423500000000001</v>
      </c>
      <c r="P9">
        <f>Odds_adults!H25</f>
        <v>0.25480000000000003</v>
      </c>
      <c r="Q9" t="str">
        <f t="shared" si="4"/>
        <v/>
      </c>
    </row>
    <row r="10" spans="1:17" x14ac:dyDescent="0.2">
      <c r="A10" s="42" t="s">
        <v>75</v>
      </c>
      <c r="B10" s="22" t="str">
        <f t="shared" si="0"/>
        <v>1.08 (0.99-1.18)</v>
      </c>
      <c r="C10">
        <f t="shared" si="1"/>
        <v>6.9500000000000006E-2</v>
      </c>
      <c r="D10">
        <f>Odds_kids!E22</f>
        <v>1.0840700000000001</v>
      </c>
      <c r="E10">
        <f>Odds_kids!F22</f>
        <v>0.99356999999999995</v>
      </c>
      <c r="F10">
        <f>Odds_kids!G22</f>
        <v>1.1828000000000001</v>
      </c>
      <c r="G10">
        <f>Odds_kids!H22</f>
        <v>6.9500000000000006E-2</v>
      </c>
      <c r="H10" t="str">
        <f t="shared" si="2"/>
        <v/>
      </c>
      <c r="J10" s="23" t="s">
        <v>88</v>
      </c>
    </row>
    <row r="11" spans="1:17" x14ac:dyDescent="0.2">
      <c r="A11" s="41" t="s">
        <v>78</v>
      </c>
      <c r="B11" s="22" t="str">
        <f t="shared" si="0"/>
        <v>0.96 (0.91-1.01)</v>
      </c>
      <c r="C11">
        <f t="shared" si="1"/>
        <v>0.1047</v>
      </c>
      <c r="D11">
        <f>Odds_kids!E32</f>
        <v>0.95657000000000003</v>
      </c>
      <c r="E11">
        <f>Odds_kids!F32</f>
        <v>0.90659999999999996</v>
      </c>
      <c r="F11">
        <f>Odds_kids!G32</f>
        <v>1.00929</v>
      </c>
      <c r="G11">
        <f>Odds_kids!H32</f>
        <v>0.1047</v>
      </c>
      <c r="H11" t="str">
        <f t="shared" si="2"/>
        <v/>
      </c>
      <c r="J11" s="25">
        <v>1</v>
      </c>
      <c r="K11" s="22" t="str">
        <f t="shared" si="3"/>
        <v>0.87 (0.82-0.92)</v>
      </c>
      <c r="L11" t="str">
        <f>IF(P11="&lt;.0001","&lt;0.0001",P11)</f>
        <v>&lt;0.0001</v>
      </c>
      <c r="M11">
        <f>Odds_adults!E20</f>
        <v>0.86795</v>
      </c>
      <c r="N11">
        <f>Odds_adults!F20</f>
        <v>0.82203000000000004</v>
      </c>
      <c r="O11">
        <f>Odds_adults!G20</f>
        <v>0.91644000000000003</v>
      </c>
      <c r="P11" t="str">
        <f>Odds_adults!H20</f>
        <v>&lt;.0001</v>
      </c>
      <c r="Q11" t="str">
        <f t="shared" si="4"/>
        <v>*</v>
      </c>
    </row>
    <row r="12" spans="1:17" x14ac:dyDescent="0.2">
      <c r="A12" s="41" t="s">
        <v>146</v>
      </c>
      <c r="B12" s="22"/>
      <c r="J12" s="25">
        <v>2</v>
      </c>
      <c r="K12" s="22" t="str">
        <f t="shared" si="3"/>
        <v>0.83 (0.77-0.89)</v>
      </c>
      <c r="L12" t="str">
        <f>IF(P12="&lt;.0001","&lt;0.0001",P12)</f>
        <v>&lt;0.0001</v>
      </c>
      <c r="M12">
        <f>Odds_adults!E21</f>
        <v>0.82750000000000001</v>
      </c>
      <c r="N12">
        <f>Odds_adults!F21</f>
        <v>0.76761999999999997</v>
      </c>
      <c r="O12">
        <f>Odds_adults!G21</f>
        <v>0.89205000000000001</v>
      </c>
      <c r="P12" t="str">
        <f>Odds_adults!H21</f>
        <v>&lt;.0001</v>
      </c>
      <c r="Q12" t="str">
        <f t="shared" si="4"/>
        <v>*</v>
      </c>
    </row>
    <row r="13" spans="1:17" x14ac:dyDescent="0.2">
      <c r="A13" s="42">
        <v>2</v>
      </c>
      <c r="B13" s="22" t="str">
        <f t="shared" si="0"/>
        <v>1.01 (0.90-1.12)</v>
      </c>
      <c r="C13">
        <f t="shared" si="1"/>
        <v>0.9123</v>
      </c>
      <c r="D13">
        <f>Odds_kids!E28</f>
        <v>1.0062199999999999</v>
      </c>
      <c r="E13">
        <f>Odds_kids!F28</f>
        <v>0.90103999999999995</v>
      </c>
      <c r="F13">
        <f>Odds_kids!G28</f>
        <v>1.12368</v>
      </c>
      <c r="G13">
        <f>Odds_kids!H28</f>
        <v>0.9123</v>
      </c>
      <c r="H13" t="str">
        <f t="shared" si="2"/>
        <v/>
      </c>
      <c r="J13" s="25" t="s">
        <v>89</v>
      </c>
      <c r="K13" s="22" t="str">
        <f t="shared" si="3"/>
        <v>0.78 (0.72-0.84)</v>
      </c>
      <c r="L13" t="str">
        <f>IF(P13="&lt;.0001","&lt;0.0001",P13)</f>
        <v>&lt;0.0001</v>
      </c>
      <c r="M13">
        <f>Odds_adults!E22</f>
        <v>0.77707999999999999</v>
      </c>
      <c r="N13">
        <f>Odds_adults!F22</f>
        <v>0.72108000000000005</v>
      </c>
      <c r="O13">
        <f>Odds_adults!G22</f>
        <v>0.83743000000000001</v>
      </c>
      <c r="P13" t="str">
        <f>Odds_adults!H22</f>
        <v>&lt;.0001</v>
      </c>
      <c r="Q13" t="str">
        <f t="shared" si="4"/>
        <v>*</v>
      </c>
    </row>
    <row r="14" spans="1:17" x14ac:dyDescent="0.2">
      <c r="A14" s="42">
        <v>3</v>
      </c>
      <c r="B14" s="22" t="str">
        <f t="shared" si="0"/>
        <v>1.00 (0.87-1.14)</v>
      </c>
      <c r="C14">
        <f t="shared" si="1"/>
        <v>0.94379999999999997</v>
      </c>
      <c r="D14">
        <f>Odds_kids!E29</f>
        <v>0.99528000000000005</v>
      </c>
      <c r="E14">
        <f>Odds_kids!F29</f>
        <v>0.87268999999999997</v>
      </c>
      <c r="F14">
        <f>Odds_kids!G29</f>
        <v>1.1350899999999999</v>
      </c>
      <c r="G14">
        <f>Odds_kids!H29</f>
        <v>0.94379999999999997</v>
      </c>
      <c r="H14" t="str">
        <f t="shared" si="2"/>
        <v/>
      </c>
      <c r="J14" s="26" t="s">
        <v>101</v>
      </c>
    </row>
    <row r="15" spans="1:17" x14ac:dyDescent="0.2">
      <c r="A15" s="42" t="s">
        <v>119</v>
      </c>
      <c r="B15" s="22" t="str">
        <f t="shared" si="0"/>
        <v>0.98 (0.84-1.15)</v>
      </c>
      <c r="C15">
        <f t="shared" si="1"/>
        <v>0.84079999999999999</v>
      </c>
      <c r="D15">
        <f>Odds_kids!E30</f>
        <v>0.98441999999999996</v>
      </c>
      <c r="E15">
        <f>Odds_kids!F30</f>
        <v>0.84458999999999995</v>
      </c>
      <c r="F15">
        <f>Odds_kids!G30</f>
        <v>1.1474</v>
      </c>
      <c r="G15">
        <f>Odds_kids!H30</f>
        <v>0.84079999999999999</v>
      </c>
      <c r="H15" t="str">
        <f t="shared" si="2"/>
        <v/>
      </c>
      <c r="J15" s="23" t="s">
        <v>74</v>
      </c>
      <c r="K15" s="22" t="str">
        <f t="shared" si="3"/>
        <v>0.86 (0.82-0.91)</v>
      </c>
      <c r="L15" t="str">
        <f>IF(P15="&lt;.0001","&lt;0.0001",P15)</f>
        <v>&lt;0.0001</v>
      </c>
      <c r="M15">
        <f>Odds_adults!E8</f>
        <v>0.86343000000000003</v>
      </c>
      <c r="N15">
        <f>Odds_adults!F8</f>
        <v>0.81742000000000004</v>
      </c>
      <c r="O15">
        <f>Odds_adults!G8</f>
        <v>0.91203999999999996</v>
      </c>
      <c r="P15" t="str">
        <f>Odds_adults!H8</f>
        <v>&lt;.0001</v>
      </c>
      <c r="Q15" t="str">
        <f t="shared" si="4"/>
        <v>*</v>
      </c>
    </row>
    <row r="16" spans="1:17" x14ac:dyDescent="0.2">
      <c r="A16" s="41" t="s">
        <v>147</v>
      </c>
      <c r="B16" s="22"/>
      <c r="J16" s="23" t="s">
        <v>80</v>
      </c>
    </row>
    <row r="17" spans="1:17" x14ac:dyDescent="0.2">
      <c r="A17" s="42" t="s">
        <v>26</v>
      </c>
      <c r="B17" s="22" t="str">
        <f t="shared" si="0"/>
        <v>1.16 (0.89-1.51)</v>
      </c>
      <c r="C17">
        <f t="shared" si="1"/>
        <v>0.2797</v>
      </c>
      <c r="D17">
        <f>Odds_kids!E31</f>
        <v>1.1588000000000001</v>
      </c>
      <c r="E17">
        <f>Odds_kids!F31</f>
        <v>0.88704000000000005</v>
      </c>
      <c r="F17">
        <f>Odds_kids!G31</f>
        <v>1.5138100000000001</v>
      </c>
      <c r="G17">
        <f>Odds_kids!H31</f>
        <v>0.2797</v>
      </c>
      <c r="H17" t="str">
        <f t="shared" si="2"/>
        <v/>
      </c>
      <c r="J17" s="25" t="s">
        <v>75</v>
      </c>
      <c r="K17" s="22" t="str">
        <f t="shared" si="3"/>
        <v>0.88 (0.78-1.00)</v>
      </c>
      <c r="L17">
        <f>IF(P17="&lt;.0001","&lt;0.0001",P17)</f>
        <v>4.8099999999999997E-2</v>
      </c>
      <c r="M17">
        <f>Odds_adults!E9</f>
        <v>0.88075999999999999</v>
      </c>
      <c r="N17">
        <f>Odds_adults!F9</f>
        <v>0.77656999999999998</v>
      </c>
      <c r="O17">
        <f>Odds_adults!G9</f>
        <v>0.99892999999999998</v>
      </c>
      <c r="P17">
        <f>Odds_adults!H9</f>
        <v>4.8099999999999997E-2</v>
      </c>
      <c r="Q17" t="str">
        <f t="shared" si="4"/>
        <v/>
      </c>
    </row>
    <row r="18" spans="1:17" x14ac:dyDescent="0.2">
      <c r="A18" s="41" t="s">
        <v>88</v>
      </c>
      <c r="B18" s="22"/>
      <c r="J18" s="23" t="s">
        <v>96</v>
      </c>
    </row>
    <row r="19" spans="1:17" x14ac:dyDescent="0.2">
      <c r="A19" s="42">
        <v>1</v>
      </c>
      <c r="B19" s="22" t="str">
        <f t="shared" si="0"/>
        <v>0.82 (0.74-0.91)</v>
      </c>
      <c r="C19">
        <f t="shared" si="1"/>
        <v>2.0000000000000001E-4</v>
      </c>
      <c r="D19">
        <f>Odds_kids!E23</f>
        <v>0.82038</v>
      </c>
      <c r="E19">
        <f>Odds_kids!F23</f>
        <v>0.74002999999999997</v>
      </c>
      <c r="F19">
        <f>Odds_kids!G23</f>
        <v>0.90944999999999998</v>
      </c>
      <c r="G19">
        <f>Odds_kids!H23</f>
        <v>2.0000000000000001E-4</v>
      </c>
      <c r="H19" t="str">
        <f t="shared" si="2"/>
        <v>*</v>
      </c>
      <c r="J19" s="25" t="s">
        <v>97</v>
      </c>
      <c r="K19" s="22" t="str">
        <f t="shared" si="3"/>
        <v>1.24 (1.04-1.47)</v>
      </c>
      <c r="L19">
        <f>IF(P19="&lt;.0001","&lt;0.0001",P19)</f>
        <v>1.6899999999999998E-2</v>
      </c>
      <c r="M19">
        <f>Odds_adults!E12</f>
        <v>1.23685</v>
      </c>
      <c r="N19">
        <f>Odds_adults!F12</f>
        <v>1.0389299999999999</v>
      </c>
      <c r="O19">
        <f>Odds_adults!G12</f>
        <v>1.4724699999999999</v>
      </c>
      <c r="P19">
        <f>Odds_adults!H12</f>
        <v>1.6899999999999998E-2</v>
      </c>
      <c r="Q19" t="str">
        <f t="shared" si="4"/>
        <v/>
      </c>
    </row>
    <row r="20" spans="1:17" x14ac:dyDescent="0.2">
      <c r="A20" s="42">
        <v>2</v>
      </c>
      <c r="B20" s="22" t="str">
        <f t="shared" si="0"/>
        <v>0.68 (0.47-0.98)</v>
      </c>
      <c r="C20">
        <f t="shared" si="1"/>
        <v>4.0899999999999999E-2</v>
      </c>
      <c r="D20">
        <f>Odds_kids!E24</f>
        <v>0.67993999999999999</v>
      </c>
      <c r="E20">
        <f>Odds_kids!F24</f>
        <v>0.46977000000000002</v>
      </c>
      <c r="F20">
        <f>Odds_kids!G24</f>
        <v>0.98414000000000001</v>
      </c>
      <c r="G20">
        <f>Odds_kids!H24</f>
        <v>4.0899999999999999E-2</v>
      </c>
      <c r="H20" t="str">
        <f t="shared" si="2"/>
        <v/>
      </c>
      <c r="J20" s="25" t="s">
        <v>98</v>
      </c>
      <c r="K20" s="22" t="str">
        <f t="shared" si="3"/>
        <v>0.76 (0.64-0.90)</v>
      </c>
      <c r="L20">
        <f>IF(P20="&lt;.0001","&lt;0.0001",P20)</f>
        <v>1.4E-3</v>
      </c>
      <c r="M20">
        <f>Odds_adults!E13</f>
        <v>0.75832999999999995</v>
      </c>
      <c r="N20">
        <f>Odds_adults!F13</f>
        <v>0.63995999999999997</v>
      </c>
      <c r="O20">
        <f>Odds_adults!G13</f>
        <v>0.89859999999999995</v>
      </c>
      <c r="P20">
        <f>Odds_adults!H13</f>
        <v>1.4E-3</v>
      </c>
      <c r="Q20" t="str">
        <f t="shared" si="4"/>
        <v>*</v>
      </c>
    </row>
    <row r="21" spans="1:17" x14ac:dyDescent="0.2">
      <c r="A21" s="42" t="s">
        <v>89</v>
      </c>
      <c r="B21" s="22" t="str">
        <f t="shared" si="0"/>
        <v>0.80 (0.52-1.23)</v>
      </c>
      <c r="C21">
        <f t="shared" si="1"/>
        <v>0.3155</v>
      </c>
      <c r="D21">
        <f>Odds_kids!E25</f>
        <v>0.80166000000000004</v>
      </c>
      <c r="E21">
        <f>Odds_kids!F25</f>
        <v>0.52059</v>
      </c>
      <c r="F21">
        <f>Odds_kids!G25</f>
        <v>1.2344599999999999</v>
      </c>
      <c r="G21">
        <f>Odds_kids!H25</f>
        <v>0.3155</v>
      </c>
      <c r="H21" t="str">
        <f t="shared" si="2"/>
        <v/>
      </c>
      <c r="J21" s="25" t="s">
        <v>99</v>
      </c>
      <c r="K21" s="22" t="str">
        <f t="shared" si="3"/>
        <v>0.71 (0.58-0.86)</v>
      </c>
      <c r="L21">
        <f>IF(P21="&lt;.0001","&lt;0.0001",P21)</f>
        <v>6.9999999999999999E-4</v>
      </c>
      <c r="M21">
        <f>Odds_adults!E10</f>
        <v>0.70928000000000002</v>
      </c>
      <c r="N21">
        <f>Odds_adults!F10</f>
        <v>0.58184999999999998</v>
      </c>
      <c r="O21">
        <f>Odds_adults!G10</f>
        <v>0.86462000000000006</v>
      </c>
      <c r="P21">
        <f>Odds_adults!H10</f>
        <v>6.9999999999999999E-4</v>
      </c>
      <c r="Q21" t="str">
        <f t="shared" si="4"/>
        <v>*</v>
      </c>
    </row>
    <row r="22" spans="1:17" x14ac:dyDescent="0.2">
      <c r="A22" s="45" t="s">
        <v>105</v>
      </c>
      <c r="B22" s="22"/>
      <c r="J22" s="25" t="s">
        <v>100</v>
      </c>
      <c r="K22" s="22" t="str">
        <f t="shared" si="3"/>
        <v>0.40 (0.30-0.53)</v>
      </c>
      <c r="L22" t="str">
        <f>IF(P22="&lt;.0001","&lt;0.0001",P22)</f>
        <v>&lt;0.0001</v>
      </c>
      <c r="M22">
        <f>Odds_adults!E11</f>
        <v>0.39993000000000001</v>
      </c>
      <c r="N22">
        <f>Odds_adults!F11</f>
        <v>0.30456</v>
      </c>
      <c r="O22">
        <f>Odds_adults!G11</f>
        <v>0.52517000000000003</v>
      </c>
      <c r="P22" t="str">
        <f>Odds_adults!H11</f>
        <v>&lt;.0001</v>
      </c>
      <c r="Q22" t="str">
        <f t="shared" si="4"/>
        <v>*</v>
      </c>
    </row>
    <row r="23" spans="1:17" x14ac:dyDescent="0.2">
      <c r="A23" s="44" t="s">
        <v>95</v>
      </c>
      <c r="B23" s="22" t="str">
        <f t="shared" si="0"/>
        <v>0.95 (0.86-1.06)</v>
      </c>
      <c r="C23">
        <f t="shared" si="1"/>
        <v>0.36849999999999999</v>
      </c>
      <c r="D23">
        <f>Odds_kids!E8</f>
        <v>0.95435000000000003</v>
      </c>
      <c r="E23">
        <f>Odds_kids!F8</f>
        <v>0.86195999999999995</v>
      </c>
      <c r="F23">
        <f>Odds_kids!G8</f>
        <v>1.0566500000000001</v>
      </c>
      <c r="G23">
        <f>Odds_kids!H8</f>
        <v>0.36849999999999999</v>
      </c>
      <c r="H23" t="str">
        <f t="shared" si="2"/>
        <v/>
      </c>
      <c r="J23" s="23" t="s">
        <v>83</v>
      </c>
    </row>
    <row r="24" spans="1:17" x14ac:dyDescent="0.2">
      <c r="A24" s="41" t="s">
        <v>80</v>
      </c>
      <c r="B24" s="22"/>
      <c r="J24" s="25" t="s">
        <v>77</v>
      </c>
      <c r="K24" s="22" t="str">
        <f t="shared" si="3"/>
        <v>0.97 (0.83-1.14)</v>
      </c>
      <c r="L24">
        <f>IF(P24="&lt;.0001","&lt;0.0001",P24)</f>
        <v>0.72789999999999999</v>
      </c>
      <c r="M24">
        <f>Odds_adults!E16</f>
        <v>0.97236999999999996</v>
      </c>
      <c r="N24">
        <f>Odds_adults!F16</f>
        <v>0.83038999999999996</v>
      </c>
      <c r="O24">
        <f>Odds_adults!G16</f>
        <v>1.13862</v>
      </c>
      <c r="P24">
        <f>Odds_adults!H16</f>
        <v>0.72789999999999999</v>
      </c>
      <c r="Q24" t="str">
        <f t="shared" si="4"/>
        <v/>
      </c>
    </row>
    <row r="25" spans="1:17" x14ac:dyDescent="0.2">
      <c r="A25" s="42" t="s">
        <v>75</v>
      </c>
      <c r="B25" s="22" t="str">
        <f t="shared" si="0"/>
        <v>0.97 (0.79-1.19)</v>
      </c>
      <c r="C25">
        <f t="shared" si="1"/>
        <v>0.78080000000000005</v>
      </c>
      <c r="D25">
        <f>Odds_kids!E9</f>
        <v>0.97158999999999995</v>
      </c>
      <c r="E25">
        <f>Odds_kids!F9</f>
        <v>0.79308000000000001</v>
      </c>
      <c r="F25">
        <f>Odds_kids!G9</f>
        <v>1.1902699999999999</v>
      </c>
      <c r="G25">
        <f>Odds_kids!H9</f>
        <v>0.78080000000000005</v>
      </c>
      <c r="H25" t="str">
        <f t="shared" si="2"/>
        <v/>
      </c>
      <c r="J25" s="23" t="s">
        <v>81</v>
      </c>
    </row>
    <row r="26" spans="1:17" x14ac:dyDescent="0.2">
      <c r="A26" s="41" t="s">
        <v>96</v>
      </c>
      <c r="B26" s="22"/>
      <c r="J26" s="25" t="s">
        <v>26</v>
      </c>
      <c r="K26" s="22" t="str">
        <f t="shared" si="3"/>
        <v>0.99 (0.86-1.14)</v>
      </c>
      <c r="L26">
        <f>IF(P26="&lt;.0001","&lt;0.0001",P26)</f>
        <v>0.90469999999999995</v>
      </c>
      <c r="M26">
        <f>Odds_adults!E15</f>
        <v>0.99145000000000005</v>
      </c>
      <c r="N26">
        <f>Odds_adults!F15</f>
        <v>0.86150000000000004</v>
      </c>
      <c r="O26">
        <f>Odds_adults!G15</f>
        <v>1.1410100000000001</v>
      </c>
      <c r="P26">
        <f>Odds_adults!H15</f>
        <v>0.90469999999999995</v>
      </c>
      <c r="Q26" t="str">
        <f t="shared" si="4"/>
        <v/>
      </c>
    </row>
    <row r="27" spans="1:17" x14ac:dyDescent="0.2">
      <c r="A27" s="42" t="s">
        <v>97</v>
      </c>
      <c r="B27" s="22" t="str">
        <f t="shared" si="0"/>
        <v>1.32 (1.00-1.74)</v>
      </c>
      <c r="C27">
        <f t="shared" si="1"/>
        <v>5.0599999999999999E-2</v>
      </c>
      <c r="D27">
        <f>Odds_kids!E12</f>
        <v>1.3180000000000001</v>
      </c>
      <c r="E27">
        <f>Odds_kids!F12</f>
        <v>0.99924000000000002</v>
      </c>
      <c r="F27">
        <f>Odds_kids!G12</f>
        <v>1.7384599999999999</v>
      </c>
      <c r="G27">
        <f>Odds_kids!H12</f>
        <v>5.0599999999999999E-2</v>
      </c>
      <c r="H27" t="str">
        <f t="shared" si="2"/>
        <v/>
      </c>
      <c r="J27" s="23" t="s">
        <v>86</v>
      </c>
    </row>
    <row r="28" spans="1:17" x14ac:dyDescent="0.2">
      <c r="A28" s="42" t="s">
        <v>98</v>
      </c>
      <c r="B28" s="22" t="str">
        <f t="shared" si="0"/>
        <v>0.70 (0.52-0.94)</v>
      </c>
      <c r="C28">
        <f t="shared" si="1"/>
        <v>1.6899999999999998E-2</v>
      </c>
      <c r="D28">
        <f>Odds_kids!E13</f>
        <v>0.70140999999999998</v>
      </c>
      <c r="E28">
        <f>Odds_kids!F13</f>
        <v>0.52434999999999998</v>
      </c>
      <c r="F28">
        <f>Odds_kids!G13</f>
        <v>0.93827000000000005</v>
      </c>
      <c r="G28">
        <f>Odds_kids!H13</f>
        <v>1.6899999999999998E-2</v>
      </c>
      <c r="H28" t="str">
        <f t="shared" si="2"/>
        <v/>
      </c>
      <c r="J28" s="25" t="s">
        <v>76</v>
      </c>
      <c r="K28" s="22" t="str">
        <f t="shared" si="3"/>
        <v>1.03 (0.91-1.17)</v>
      </c>
      <c r="L28">
        <f>IF(P28="&lt;.0001","&lt;0.0001",P28)</f>
        <v>0.64259999999999995</v>
      </c>
      <c r="M28">
        <f>Odds_adults!E14</f>
        <v>1.0296799999999999</v>
      </c>
      <c r="N28">
        <f>Odds_adults!F14</f>
        <v>0.91000999999999999</v>
      </c>
      <c r="O28">
        <f>Odds_adults!G14</f>
        <v>1.16509</v>
      </c>
      <c r="P28">
        <f>Odds_adults!H14</f>
        <v>0.64259999999999995</v>
      </c>
      <c r="Q28" t="str">
        <f t="shared" si="4"/>
        <v/>
      </c>
    </row>
    <row r="29" spans="1:17" x14ac:dyDescent="0.2">
      <c r="A29" s="42" t="s">
        <v>99</v>
      </c>
      <c r="B29" s="22" t="str">
        <f t="shared" si="0"/>
        <v>0.67 (0.46-0.98)</v>
      </c>
      <c r="C29">
        <f t="shared" si="1"/>
        <v>4.1000000000000002E-2</v>
      </c>
      <c r="D29">
        <f>Odds_kids!E10</f>
        <v>0.67161999999999999</v>
      </c>
      <c r="E29">
        <f>Odds_kids!F10</f>
        <v>0.45850999999999997</v>
      </c>
      <c r="F29">
        <f>Odds_kids!G10</f>
        <v>0.98377000000000003</v>
      </c>
      <c r="G29">
        <f>Odds_kids!H10</f>
        <v>4.1000000000000002E-2</v>
      </c>
      <c r="H29" t="str">
        <f t="shared" si="2"/>
        <v/>
      </c>
      <c r="J29" s="23" t="s">
        <v>87</v>
      </c>
    </row>
    <row r="30" spans="1:17" x14ac:dyDescent="0.2">
      <c r="A30" s="42" t="s">
        <v>100</v>
      </c>
      <c r="B30" s="22" t="str">
        <f t="shared" si="0"/>
        <v>0.40 (0.27-0.59)</v>
      </c>
      <c r="C30" t="str">
        <f t="shared" si="1"/>
        <v>&lt;0.0001</v>
      </c>
      <c r="D30">
        <f>Odds_kids!E11</f>
        <v>0.40216000000000002</v>
      </c>
      <c r="E30">
        <f>Odds_kids!F11</f>
        <v>0.27202999999999999</v>
      </c>
      <c r="F30">
        <f>Odds_kids!G11</f>
        <v>0.59453999999999996</v>
      </c>
      <c r="G30" t="str">
        <f>Odds_kids!H11</f>
        <v>&lt;.0001</v>
      </c>
      <c r="H30" t="str">
        <f t="shared" si="2"/>
        <v>*</v>
      </c>
      <c r="J30" s="25" t="s">
        <v>26</v>
      </c>
      <c r="K30" s="22" t="str">
        <f t="shared" si="3"/>
        <v>0.56 (0.53-0.59)</v>
      </c>
      <c r="L30" t="str">
        <f>IF(P30="&lt;.0001","&lt;0.0001",P30)</f>
        <v>&lt;0.0001</v>
      </c>
      <c r="M30">
        <f>Odds_adults!E23</f>
        <v>0.55545</v>
      </c>
      <c r="N30">
        <f>Odds_adults!F23</f>
        <v>0.52583000000000002</v>
      </c>
      <c r="O30">
        <f>Odds_adults!G23</f>
        <v>0.58674000000000004</v>
      </c>
      <c r="P30" t="str">
        <f>Odds_adults!H23</f>
        <v>&lt;.0001</v>
      </c>
      <c r="Q30" t="str">
        <f t="shared" si="4"/>
        <v>*</v>
      </c>
    </row>
    <row r="31" spans="1:17" x14ac:dyDescent="0.2">
      <c r="A31" s="41" t="s">
        <v>83</v>
      </c>
      <c r="B31" s="22"/>
      <c r="J31" s="25" t="s">
        <v>144</v>
      </c>
      <c r="K31" s="22" t="str">
        <f t="shared" si="3"/>
        <v>1.02 (0.91-1.14)</v>
      </c>
      <c r="L31">
        <f>IF(P31="&lt;.0001","&lt;0.0001",P31)</f>
        <v>0.72750000000000004</v>
      </c>
      <c r="M31">
        <f>Odds_adults!E24</f>
        <v>1.02003</v>
      </c>
      <c r="N31">
        <f>Odds_adults!F24</f>
        <v>0.91234999999999999</v>
      </c>
      <c r="O31">
        <f>Odds_adults!G24</f>
        <v>1.1404099999999999</v>
      </c>
      <c r="P31">
        <f>Odds_adults!H24</f>
        <v>0.72750000000000004</v>
      </c>
      <c r="Q31" t="str">
        <f t="shared" si="4"/>
        <v/>
      </c>
    </row>
    <row r="32" spans="1:17" x14ac:dyDescent="0.2">
      <c r="A32" s="42" t="s">
        <v>77</v>
      </c>
      <c r="B32" s="22" t="str">
        <f t="shared" si="0"/>
        <v>0.94 (0.73-1.22)</v>
      </c>
      <c r="C32">
        <f t="shared" si="1"/>
        <v>0.65529999999999999</v>
      </c>
      <c r="D32">
        <f>Odds_kids!E16</f>
        <v>0.94281999999999999</v>
      </c>
      <c r="E32">
        <f>Odds_kids!F16</f>
        <v>0.72804999999999997</v>
      </c>
      <c r="F32">
        <f>Odds_kids!G16</f>
        <v>1.22095</v>
      </c>
      <c r="G32">
        <f>Odds_kids!H16</f>
        <v>0.65529999999999999</v>
      </c>
      <c r="H32" t="str">
        <f t="shared" si="2"/>
        <v/>
      </c>
      <c r="J32" s="23" t="s">
        <v>85</v>
      </c>
      <c r="K32" s="22" t="str">
        <f t="shared" si="3"/>
        <v>1.10 (1.03-1.19)</v>
      </c>
      <c r="L32">
        <f>IF(P32="&lt;.0001","&lt;0.0001",P32)</f>
        <v>7.7999999999999996E-3</v>
      </c>
      <c r="M32">
        <f>Odds_adults!E17</f>
        <v>1.1041399999999999</v>
      </c>
      <c r="N32">
        <f>Odds_adults!F17</f>
        <v>1.02647</v>
      </c>
      <c r="O32">
        <f>Odds_adults!G17</f>
        <v>1.1876800000000001</v>
      </c>
      <c r="P32">
        <f>Odds_adults!H17</f>
        <v>7.7999999999999996E-3</v>
      </c>
      <c r="Q32" t="str">
        <f t="shared" si="4"/>
        <v>*</v>
      </c>
    </row>
    <row r="33" spans="1:17" x14ac:dyDescent="0.2">
      <c r="A33" s="41" t="s">
        <v>81</v>
      </c>
      <c r="B33" s="22"/>
      <c r="J33" s="24" t="s">
        <v>76</v>
      </c>
    </row>
    <row r="34" spans="1:17" x14ac:dyDescent="0.2">
      <c r="A34" s="42" t="s">
        <v>26</v>
      </c>
      <c r="B34" s="22" t="str">
        <f t="shared" si="0"/>
        <v>1.15 (0.90-1.46)</v>
      </c>
      <c r="C34">
        <f t="shared" si="1"/>
        <v>0.27310000000000001</v>
      </c>
      <c r="D34">
        <f>Odds_kids!E15</f>
        <v>1.14547</v>
      </c>
      <c r="E34">
        <f>Odds_kids!F15</f>
        <v>0.89846999999999999</v>
      </c>
      <c r="F34">
        <f>Odds_kids!G15</f>
        <v>1.4603900000000001</v>
      </c>
      <c r="G34">
        <f>Odds_kids!H15</f>
        <v>0.27310000000000001</v>
      </c>
      <c r="H34" t="str">
        <f t="shared" si="2"/>
        <v/>
      </c>
      <c r="J34" s="23" t="s">
        <v>103</v>
      </c>
    </row>
    <row r="35" spans="1:17" x14ac:dyDescent="0.2">
      <c r="A35" s="41" t="s">
        <v>86</v>
      </c>
      <c r="B35" s="22"/>
      <c r="J35" s="25" t="s">
        <v>104</v>
      </c>
      <c r="K35" s="22" t="str">
        <f t="shared" si="3"/>
        <v>0.93 (0.89-0.98)</v>
      </c>
      <c r="L35">
        <f>IF(P35="&lt;.0001","&lt;0.0001",P35)</f>
        <v>2.7000000000000001E-3</v>
      </c>
      <c r="M35">
        <f>Odds_adults!E26</f>
        <v>0.93376999999999999</v>
      </c>
      <c r="N35">
        <f>Odds_adults!F26</f>
        <v>0.89288000000000001</v>
      </c>
      <c r="O35">
        <f>Odds_adults!G26</f>
        <v>0.97653999999999996</v>
      </c>
      <c r="P35">
        <f>Odds_adults!H26</f>
        <v>2.7000000000000001E-3</v>
      </c>
      <c r="Q35" t="str">
        <f t="shared" si="4"/>
        <v>*</v>
      </c>
    </row>
    <row r="36" spans="1:17" x14ac:dyDescent="0.2">
      <c r="A36" s="42" t="s">
        <v>76</v>
      </c>
      <c r="B36" s="22" t="str">
        <f t="shared" si="0"/>
        <v>0.89 (0.73-1.09)</v>
      </c>
      <c r="C36">
        <f t="shared" si="1"/>
        <v>0.26529999999999998</v>
      </c>
      <c r="D36">
        <f>Odds_kids!E14</f>
        <v>0.89117999999999997</v>
      </c>
      <c r="E36">
        <f>Odds_kids!F14</f>
        <v>0.72767000000000004</v>
      </c>
      <c r="F36">
        <f>Odds_kids!G14</f>
        <v>1.0914299999999999</v>
      </c>
      <c r="G36">
        <f>Odds_kids!H14</f>
        <v>0.26529999999999998</v>
      </c>
      <c r="H36" t="str">
        <f t="shared" si="2"/>
        <v/>
      </c>
    </row>
    <row r="37" spans="1:17" x14ac:dyDescent="0.2">
      <c r="A37" s="41" t="s">
        <v>113</v>
      </c>
      <c r="B37" s="22"/>
    </row>
    <row r="38" spans="1:17" x14ac:dyDescent="0.2">
      <c r="A38" s="42" t="s">
        <v>26</v>
      </c>
      <c r="B38" s="22" t="str">
        <f t="shared" si="0"/>
        <v>0.60 (0.44-0.82)</v>
      </c>
      <c r="C38">
        <f t="shared" si="1"/>
        <v>1.1999999999999999E-3</v>
      </c>
      <c r="D38">
        <f>Odds_kids!E18</f>
        <v>0.59916000000000003</v>
      </c>
      <c r="E38">
        <f>Odds_kids!F18</f>
        <v>0.43996000000000002</v>
      </c>
      <c r="F38">
        <f>Odds_kids!G18</f>
        <v>0.81596999999999997</v>
      </c>
      <c r="G38">
        <f>Odds_kids!H18</f>
        <v>1.1999999999999999E-3</v>
      </c>
      <c r="H38" t="str">
        <f t="shared" si="2"/>
        <v>*</v>
      </c>
    </row>
    <row r="39" spans="1:17" x14ac:dyDescent="0.2">
      <c r="A39" s="41" t="s">
        <v>87</v>
      </c>
      <c r="B39" s="22"/>
    </row>
    <row r="40" spans="1:17" x14ac:dyDescent="0.2">
      <c r="A40" s="42" t="s">
        <v>26</v>
      </c>
      <c r="B40" s="22" t="str">
        <f t="shared" si="0"/>
        <v>0.57 (0.51-0.64)</v>
      </c>
      <c r="C40" t="str">
        <f t="shared" si="1"/>
        <v>&lt;0.0001</v>
      </c>
      <c r="D40">
        <f>Odds_kids!E26</f>
        <v>0.57011999999999996</v>
      </c>
      <c r="E40">
        <f>Odds_kids!F26</f>
        <v>0.51115999999999995</v>
      </c>
      <c r="F40">
        <f>Odds_kids!G26</f>
        <v>0.63587000000000005</v>
      </c>
      <c r="G40" t="str">
        <f>Odds_kids!H26</f>
        <v>&lt;.0001</v>
      </c>
      <c r="H40" t="str">
        <f t="shared" si="2"/>
        <v>*</v>
      </c>
    </row>
    <row r="41" spans="1:17" x14ac:dyDescent="0.2">
      <c r="A41" s="42" t="s">
        <v>144</v>
      </c>
      <c r="B41" s="22" t="str">
        <f t="shared" si="0"/>
        <v>0.78 (0.65-0.92)</v>
      </c>
      <c r="C41">
        <f t="shared" si="1"/>
        <v>4.3E-3</v>
      </c>
      <c r="D41">
        <f>Odds_kids!E27</f>
        <v>0.77702000000000004</v>
      </c>
      <c r="E41">
        <f>Odds_kids!F27</f>
        <v>0.65342</v>
      </c>
      <c r="F41">
        <f>Odds_kids!G27</f>
        <v>0.92400000000000004</v>
      </c>
      <c r="G41">
        <f>Odds_kids!H27</f>
        <v>4.3E-3</v>
      </c>
      <c r="H41" t="str">
        <f t="shared" si="2"/>
        <v>*</v>
      </c>
    </row>
    <row r="42" spans="1:17" x14ac:dyDescent="0.2">
      <c r="A42" s="44" t="s">
        <v>85</v>
      </c>
      <c r="B42" s="22" t="str">
        <f t="shared" si="0"/>
        <v>1.18 (1.04-1.33)</v>
      </c>
      <c r="C42">
        <f t="shared" si="1"/>
        <v>7.7000000000000002E-3</v>
      </c>
      <c r="D42">
        <f>Odds_kids!E17</f>
        <v>1.17699</v>
      </c>
      <c r="E42">
        <f>Odds_kids!F17</f>
        <v>1.04406</v>
      </c>
      <c r="F42">
        <f>Odds_kids!G17</f>
        <v>1.3268599999999999</v>
      </c>
      <c r="G42">
        <f>Odds_kids!H17</f>
        <v>7.7000000000000002E-3</v>
      </c>
      <c r="H42" t="str">
        <f t="shared" si="2"/>
        <v>*</v>
      </c>
    </row>
    <row r="43" spans="1:17" x14ac:dyDescent="0.2">
      <c r="A43" s="45" t="s">
        <v>76</v>
      </c>
      <c r="B43" s="22"/>
    </row>
    <row r="44" spans="1:17" x14ac:dyDescent="0.2">
      <c r="A44" s="41" t="s">
        <v>103</v>
      </c>
      <c r="B44" s="22"/>
    </row>
    <row r="45" spans="1:17" x14ac:dyDescent="0.2">
      <c r="A45" s="42" t="s">
        <v>104</v>
      </c>
      <c r="B45" s="22" t="str">
        <f t="shared" si="0"/>
        <v>0.93 (0.86-1.02)</v>
      </c>
      <c r="C45">
        <f t="shared" si="1"/>
        <v>0.13150000000000001</v>
      </c>
      <c r="D45">
        <f>Odds_kids!E33</f>
        <v>0.93481000000000003</v>
      </c>
      <c r="E45">
        <f>Odds_kids!F33</f>
        <v>0.85638999999999998</v>
      </c>
      <c r="F45">
        <f>Odds_kids!G33</f>
        <v>1.02041</v>
      </c>
      <c r="G45">
        <f>Odds_kids!H33</f>
        <v>0.13150000000000001</v>
      </c>
      <c r="H45" t="str">
        <f t="shared" si="2"/>
        <v/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67"/>
  <sheetViews>
    <sheetView zoomScale="55" zoomScaleNormal="55" workbookViewId="0">
      <selection activeCell="A4" sqref="A4:AK66"/>
    </sheetView>
  </sheetViews>
  <sheetFormatPr defaultRowHeight="15" x14ac:dyDescent="0.25"/>
  <cols>
    <col min="1" max="3" width="15.85546875" style="19" customWidth="1"/>
    <col min="4" max="7" width="9.140625" style="19"/>
    <col min="8" max="8" width="12" style="19" customWidth="1"/>
    <col min="9" max="11" width="9.140625" style="19"/>
    <col min="12" max="12" width="12.28515625" style="19" customWidth="1"/>
    <col min="13" max="16384" width="9.140625" style="19"/>
  </cols>
  <sheetData>
    <row r="1" spans="1:37" s="18" customFormat="1" ht="12.75" x14ac:dyDescent="0.2">
      <c r="A1" s="18" t="s">
        <v>27</v>
      </c>
      <c r="B1" s="7" t="s">
        <v>133</v>
      </c>
    </row>
    <row r="2" spans="1:37" s="18" customFormat="1" ht="12.75" x14ac:dyDescent="0.2">
      <c r="A2" s="18" t="s">
        <v>28</v>
      </c>
      <c r="B2" s="8">
        <v>43988</v>
      </c>
    </row>
    <row r="3" spans="1:37" s="18" customFormat="1" ht="12.75" x14ac:dyDescent="0.2"/>
    <row r="4" spans="1:37" x14ac:dyDescent="0.25">
      <c r="A4" s="73" t="s">
        <v>134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x14ac:dyDescent="0.25">
      <c r="A5" t="s">
        <v>29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x14ac:dyDescent="0.25">
      <c r="A7" t="s">
        <v>30</v>
      </c>
      <c r="B7" t="s">
        <v>3</v>
      </c>
      <c r="C7" t="s">
        <v>31</v>
      </c>
      <c r="D7" t="s">
        <v>32</v>
      </c>
      <c r="E7" t="s">
        <v>33</v>
      </c>
      <c r="F7" t="s">
        <v>34</v>
      </c>
      <c r="G7" t="s">
        <v>35</v>
      </c>
      <c r="H7" t="s">
        <v>36</v>
      </c>
      <c r="I7" t="s">
        <v>37</v>
      </c>
      <c r="J7" t="s">
        <v>38</v>
      </c>
      <c r="K7" t="s">
        <v>39</v>
      </c>
      <c r="L7" t="s">
        <v>40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x14ac:dyDescent="0.25">
      <c r="A8" t="s">
        <v>41</v>
      </c>
      <c r="B8"/>
      <c r="C8"/>
      <c r="D8">
        <v>0</v>
      </c>
      <c r="E8">
        <v>0.86343000000000003</v>
      </c>
      <c r="F8">
        <v>0.81742000000000004</v>
      </c>
      <c r="G8">
        <v>0.91203999999999996</v>
      </c>
      <c r="H8" t="s">
        <v>5</v>
      </c>
      <c r="I8">
        <v>0.86921999999999999</v>
      </c>
      <c r="J8">
        <v>0.85224999999999995</v>
      </c>
      <c r="K8">
        <v>0.88651999999999997</v>
      </c>
      <c r="L8" t="s">
        <v>5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x14ac:dyDescent="0.25">
      <c r="A9" t="s">
        <v>6</v>
      </c>
      <c r="B9" t="s">
        <v>42</v>
      </c>
      <c r="C9" t="s">
        <v>43</v>
      </c>
      <c r="D9">
        <v>1</v>
      </c>
      <c r="E9">
        <v>0.88075999999999999</v>
      </c>
      <c r="F9">
        <v>0.77656999999999998</v>
      </c>
      <c r="G9">
        <v>0.99892999999999998</v>
      </c>
      <c r="H9">
        <v>4.8099999999999997E-2</v>
      </c>
      <c r="I9">
        <v>1.0443</v>
      </c>
      <c r="J9">
        <v>1.00132</v>
      </c>
      <c r="K9">
        <v>1.0891200000000001</v>
      </c>
      <c r="L9">
        <v>4.3200000000000002E-2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x14ac:dyDescent="0.25">
      <c r="A10" t="s">
        <v>7</v>
      </c>
      <c r="B10" t="s">
        <v>44</v>
      </c>
      <c r="C10" t="s">
        <v>45</v>
      </c>
      <c r="D10">
        <v>0</v>
      </c>
      <c r="E10">
        <v>0.70928000000000002</v>
      </c>
      <c r="F10">
        <v>0.58184999999999998</v>
      </c>
      <c r="G10">
        <v>0.86462000000000006</v>
      </c>
      <c r="H10">
        <v>6.9999999999999999E-4</v>
      </c>
      <c r="I10">
        <v>0.65852999999999995</v>
      </c>
      <c r="J10">
        <v>0.60843999999999998</v>
      </c>
      <c r="K10">
        <v>0.71274999999999999</v>
      </c>
      <c r="L10" t="s">
        <v>5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x14ac:dyDescent="0.25">
      <c r="A11" t="s">
        <v>7</v>
      </c>
      <c r="B11" t="s">
        <v>46</v>
      </c>
      <c r="C11" t="s">
        <v>45</v>
      </c>
      <c r="D11">
        <v>0</v>
      </c>
      <c r="E11">
        <v>0.39993000000000001</v>
      </c>
      <c r="F11">
        <v>0.30456</v>
      </c>
      <c r="G11">
        <v>0.52517000000000003</v>
      </c>
      <c r="H11" t="s">
        <v>5</v>
      </c>
      <c r="I11">
        <v>0.31231999999999999</v>
      </c>
      <c r="J11">
        <v>0.27682000000000001</v>
      </c>
      <c r="K11">
        <v>0.35238000000000003</v>
      </c>
      <c r="L11" t="s">
        <v>5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1:37" x14ac:dyDescent="0.25">
      <c r="A12" t="s">
        <v>7</v>
      </c>
      <c r="B12" t="s">
        <v>47</v>
      </c>
      <c r="C12" t="s">
        <v>45</v>
      </c>
      <c r="D12">
        <v>0</v>
      </c>
      <c r="E12">
        <v>1.23685</v>
      </c>
      <c r="F12">
        <v>1.0389299999999999</v>
      </c>
      <c r="G12">
        <v>1.4724699999999999</v>
      </c>
      <c r="H12">
        <v>1.6899999999999998E-2</v>
      </c>
      <c r="I12">
        <v>1.75081</v>
      </c>
      <c r="J12">
        <v>1.6489100000000001</v>
      </c>
      <c r="K12">
        <v>1.8590100000000001</v>
      </c>
      <c r="L12" t="s">
        <v>5</v>
      </c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</row>
    <row r="13" spans="1:37" x14ac:dyDescent="0.25">
      <c r="A13" t="s">
        <v>7</v>
      </c>
      <c r="B13" t="s">
        <v>48</v>
      </c>
      <c r="C13" t="s">
        <v>45</v>
      </c>
      <c r="D13">
        <v>0</v>
      </c>
      <c r="E13">
        <v>0.75832999999999995</v>
      </c>
      <c r="F13">
        <v>0.63995999999999997</v>
      </c>
      <c r="G13">
        <v>0.89859999999999995</v>
      </c>
      <c r="H13">
        <v>1.4E-3</v>
      </c>
      <c r="I13">
        <v>0.55981999999999998</v>
      </c>
      <c r="J13">
        <v>0.52615000000000001</v>
      </c>
      <c r="K13">
        <v>0.59563999999999995</v>
      </c>
      <c r="L13" t="s">
        <v>5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1:37" x14ac:dyDescent="0.25">
      <c r="A14" t="s">
        <v>8</v>
      </c>
      <c r="B14" t="s">
        <v>10</v>
      </c>
      <c r="C14" t="s">
        <v>9</v>
      </c>
      <c r="D14">
        <v>0</v>
      </c>
      <c r="E14">
        <v>1.0296799999999999</v>
      </c>
      <c r="F14">
        <v>0.91000999999999999</v>
      </c>
      <c r="G14">
        <v>1.16509</v>
      </c>
      <c r="H14">
        <v>0.64259999999999995</v>
      </c>
      <c r="I14">
        <v>1.1341399999999999</v>
      </c>
      <c r="J14">
        <v>1.0902799999999999</v>
      </c>
      <c r="K14">
        <v>1.1797599999999999</v>
      </c>
      <c r="L14" t="s">
        <v>5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x14ac:dyDescent="0.25">
      <c r="A15" t="s">
        <v>11</v>
      </c>
      <c r="B15">
        <v>1</v>
      </c>
      <c r="C15">
        <v>0</v>
      </c>
      <c r="D15">
        <v>0</v>
      </c>
      <c r="E15">
        <v>0.99145000000000005</v>
      </c>
      <c r="F15">
        <v>0.86150000000000004</v>
      </c>
      <c r="G15">
        <v>1.1410100000000001</v>
      </c>
      <c r="H15">
        <v>0.90469999999999995</v>
      </c>
      <c r="I15">
        <v>0.78661000000000003</v>
      </c>
      <c r="J15">
        <v>0.75617999999999996</v>
      </c>
      <c r="K15">
        <v>0.81825999999999999</v>
      </c>
      <c r="L15" t="s">
        <v>5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x14ac:dyDescent="0.25">
      <c r="A16" t="s">
        <v>12</v>
      </c>
      <c r="B16" t="s">
        <v>14</v>
      </c>
      <c r="C16" t="s">
        <v>13</v>
      </c>
      <c r="D16">
        <v>0</v>
      </c>
      <c r="E16">
        <v>0.97236999999999996</v>
      </c>
      <c r="F16">
        <v>0.83038999999999996</v>
      </c>
      <c r="G16">
        <v>1.13862</v>
      </c>
      <c r="H16">
        <v>0.72789999999999999</v>
      </c>
      <c r="I16">
        <v>1.0779700000000001</v>
      </c>
      <c r="J16">
        <v>1.0257099999999999</v>
      </c>
      <c r="K16">
        <v>1.1329</v>
      </c>
      <c r="L16">
        <v>3.0999999999999999E-3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x14ac:dyDescent="0.25">
      <c r="A17" t="s">
        <v>49</v>
      </c>
      <c r="B17"/>
      <c r="C17"/>
      <c r="D17">
        <v>0</v>
      </c>
      <c r="E17">
        <v>1.1041399999999999</v>
      </c>
      <c r="F17">
        <v>1.02647</v>
      </c>
      <c r="G17">
        <v>1.1876800000000001</v>
      </c>
      <c r="H17">
        <v>7.7999999999999996E-3</v>
      </c>
      <c r="I17">
        <v>1.1469100000000001</v>
      </c>
      <c r="J17">
        <v>1.1240000000000001</v>
      </c>
      <c r="K17">
        <v>1.1702900000000001</v>
      </c>
      <c r="L17" t="s">
        <v>5</v>
      </c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x14ac:dyDescent="0.25">
      <c r="A18" t="s">
        <v>15</v>
      </c>
      <c r="B18" t="s">
        <v>17</v>
      </c>
      <c r="C18" t="s">
        <v>16</v>
      </c>
      <c r="D18">
        <v>0</v>
      </c>
      <c r="E18">
        <v>0.86073999999999995</v>
      </c>
      <c r="F18">
        <v>0.81813000000000002</v>
      </c>
      <c r="G18">
        <v>0.90556000000000003</v>
      </c>
      <c r="H18" t="s">
        <v>5</v>
      </c>
      <c r="I18">
        <v>0.61660999999999999</v>
      </c>
      <c r="J18">
        <v>0.59175999999999995</v>
      </c>
      <c r="K18">
        <v>0.64249999999999996</v>
      </c>
      <c r="L18" t="s">
        <v>5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x14ac:dyDescent="0.25">
      <c r="A19" t="s">
        <v>18</v>
      </c>
      <c r="B19" t="s">
        <v>42</v>
      </c>
      <c r="C19" t="s">
        <v>43</v>
      </c>
      <c r="D19">
        <v>0</v>
      </c>
      <c r="E19">
        <v>0.98428000000000004</v>
      </c>
      <c r="F19">
        <v>0.93996000000000002</v>
      </c>
      <c r="G19">
        <v>1.0306900000000001</v>
      </c>
      <c r="H19">
        <v>0.50039999999999996</v>
      </c>
      <c r="I19">
        <v>0.94381999999999999</v>
      </c>
      <c r="J19">
        <v>0.90734000000000004</v>
      </c>
      <c r="K19">
        <v>0.98177000000000003</v>
      </c>
      <c r="L19">
        <v>4.0000000000000001E-3</v>
      </c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x14ac:dyDescent="0.25">
      <c r="A20" t="s">
        <v>19</v>
      </c>
      <c r="B20">
        <v>1</v>
      </c>
      <c r="C20">
        <v>0</v>
      </c>
      <c r="D20">
        <v>0</v>
      </c>
      <c r="E20">
        <v>0.86795</v>
      </c>
      <c r="F20">
        <v>0.82203000000000004</v>
      </c>
      <c r="G20">
        <v>0.91644000000000003</v>
      </c>
      <c r="H20" t="s">
        <v>5</v>
      </c>
      <c r="I20">
        <v>0.73878999999999995</v>
      </c>
      <c r="J20">
        <v>0.70494999999999997</v>
      </c>
      <c r="K20">
        <v>0.77425999999999995</v>
      </c>
      <c r="L20" t="s">
        <v>5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x14ac:dyDescent="0.25">
      <c r="A21" t="s">
        <v>19</v>
      </c>
      <c r="B21">
        <v>2</v>
      </c>
      <c r="C21">
        <v>0</v>
      </c>
      <c r="D21">
        <v>0</v>
      </c>
      <c r="E21">
        <v>0.82750000000000001</v>
      </c>
      <c r="F21">
        <v>0.76761999999999997</v>
      </c>
      <c r="G21">
        <v>0.89205000000000001</v>
      </c>
      <c r="H21" t="s">
        <v>5</v>
      </c>
      <c r="I21">
        <v>0.60911000000000004</v>
      </c>
      <c r="J21">
        <v>0.57147000000000003</v>
      </c>
      <c r="K21">
        <v>0.64922999999999997</v>
      </c>
      <c r="L21" t="s">
        <v>5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x14ac:dyDescent="0.25">
      <c r="A22" t="s">
        <v>19</v>
      </c>
      <c r="B22" t="s">
        <v>20</v>
      </c>
      <c r="C22">
        <v>0</v>
      </c>
      <c r="D22">
        <v>0</v>
      </c>
      <c r="E22">
        <v>0.77707999999999999</v>
      </c>
      <c r="F22">
        <v>0.72108000000000005</v>
      </c>
      <c r="G22">
        <v>0.83743000000000001</v>
      </c>
      <c r="H22" t="s">
        <v>5</v>
      </c>
      <c r="I22">
        <v>0.51609000000000005</v>
      </c>
      <c r="J22">
        <v>0.48515000000000003</v>
      </c>
      <c r="K22">
        <v>0.54901</v>
      </c>
      <c r="L22" t="s">
        <v>5</v>
      </c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</row>
    <row r="23" spans="1:37" x14ac:dyDescent="0.25">
      <c r="A23" t="s">
        <v>21</v>
      </c>
      <c r="B23" t="s">
        <v>23</v>
      </c>
      <c r="C23" t="s">
        <v>22</v>
      </c>
      <c r="D23">
        <v>0</v>
      </c>
      <c r="E23">
        <v>0.55545</v>
      </c>
      <c r="F23">
        <v>0.52583000000000002</v>
      </c>
      <c r="G23">
        <v>0.58674000000000004</v>
      </c>
      <c r="H23" t="s">
        <v>5</v>
      </c>
      <c r="I23">
        <v>0.43532999999999999</v>
      </c>
      <c r="J23">
        <v>0.41765999999999998</v>
      </c>
      <c r="K23">
        <v>0.45376</v>
      </c>
      <c r="L23" t="s">
        <v>5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1:37" x14ac:dyDescent="0.25">
      <c r="A24" t="s">
        <v>21</v>
      </c>
      <c r="B24" t="s">
        <v>24</v>
      </c>
      <c r="C24" t="s">
        <v>22</v>
      </c>
      <c r="D24">
        <v>0</v>
      </c>
      <c r="E24">
        <v>1.02003</v>
      </c>
      <c r="F24">
        <v>0.91234999999999999</v>
      </c>
      <c r="G24">
        <v>1.1404099999999999</v>
      </c>
      <c r="H24">
        <v>0.72750000000000004</v>
      </c>
      <c r="I24">
        <v>1.03793</v>
      </c>
      <c r="J24">
        <v>0.94259999999999999</v>
      </c>
      <c r="K24">
        <v>1.1429</v>
      </c>
      <c r="L24">
        <v>0.44879999999999998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1:37" x14ac:dyDescent="0.25">
      <c r="A25" t="s">
        <v>50</v>
      </c>
      <c r="B25"/>
      <c r="C25"/>
      <c r="D25">
        <v>0</v>
      </c>
      <c r="E25">
        <v>1.01536</v>
      </c>
      <c r="F25">
        <v>0.98907</v>
      </c>
      <c r="G25">
        <v>1.0423500000000001</v>
      </c>
      <c r="H25">
        <v>0.25480000000000003</v>
      </c>
      <c r="I25">
        <v>0.92105999999999999</v>
      </c>
      <c r="J25">
        <v>0.90324000000000004</v>
      </c>
      <c r="K25">
        <v>0.93923000000000001</v>
      </c>
      <c r="L25" t="s">
        <v>5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x14ac:dyDescent="0.25">
      <c r="A26" t="s">
        <v>51</v>
      </c>
      <c r="B26" t="s">
        <v>52</v>
      </c>
      <c r="C26" t="s">
        <v>53</v>
      </c>
      <c r="D26">
        <v>0</v>
      </c>
      <c r="E26">
        <v>0.93376999999999999</v>
      </c>
      <c r="F26">
        <v>0.89288000000000001</v>
      </c>
      <c r="G26">
        <v>0.97653999999999996</v>
      </c>
      <c r="H26">
        <v>2.7000000000000001E-3</v>
      </c>
      <c r="I26">
        <v>0.88609000000000004</v>
      </c>
      <c r="J26">
        <v>0.85192999999999997</v>
      </c>
      <c r="K26">
        <v>0.92162999999999995</v>
      </c>
      <c r="L26" t="s">
        <v>5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1:37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</row>
    <row r="28" spans="1:37" x14ac:dyDescent="0.25">
      <c r="A28" t="s">
        <v>135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1:37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1:37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1:37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1:37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1:37" x14ac:dyDescent="0.25">
      <c r="A33" s="73" t="s">
        <v>136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1:37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1:37" x14ac:dyDescent="0.25">
      <c r="A35" t="s">
        <v>30</v>
      </c>
      <c r="B35" t="s">
        <v>3</v>
      </c>
      <c r="C35" t="s">
        <v>31</v>
      </c>
      <c r="D35" t="s">
        <v>32</v>
      </c>
      <c r="E35" t="s">
        <v>33</v>
      </c>
      <c r="F35" t="s">
        <v>34</v>
      </c>
      <c r="G35" t="s">
        <v>35</v>
      </c>
      <c r="H35" t="s">
        <v>36</v>
      </c>
      <c r="I35" t="s">
        <v>37</v>
      </c>
      <c r="J35" t="s">
        <v>38</v>
      </c>
      <c r="K35" t="s">
        <v>39</v>
      </c>
      <c r="L35" t="s">
        <v>40</v>
      </c>
      <c r="M35" t="s">
        <v>0</v>
      </c>
      <c r="N35" t="s">
        <v>1</v>
      </c>
      <c r="O35" t="s">
        <v>54</v>
      </c>
      <c r="P35" t="s">
        <v>2</v>
      </c>
      <c r="Q35" t="s">
        <v>55</v>
      </c>
      <c r="R35" t="s">
        <v>56</v>
      </c>
      <c r="S35" t="s">
        <v>57</v>
      </c>
      <c r="T35" t="s">
        <v>58</v>
      </c>
      <c r="U35" t="s">
        <v>59</v>
      </c>
      <c r="V35" t="s">
        <v>60</v>
      </c>
      <c r="W35" t="s">
        <v>61</v>
      </c>
      <c r="X35" t="s">
        <v>62</v>
      </c>
      <c r="Y35" t="s">
        <v>63</v>
      </c>
      <c r="Z35" t="s">
        <v>64</v>
      </c>
      <c r="AA35" t="s">
        <v>65</v>
      </c>
      <c r="AB35" t="s">
        <v>66</v>
      </c>
      <c r="AC35"/>
      <c r="AD35"/>
      <c r="AE35"/>
      <c r="AF35"/>
      <c r="AG35"/>
      <c r="AH35"/>
      <c r="AI35"/>
      <c r="AJ35"/>
      <c r="AK35"/>
    </row>
    <row r="36" spans="1:37" x14ac:dyDescent="0.25">
      <c r="A36" t="s">
        <v>41</v>
      </c>
      <c r="B36"/>
      <c r="C36"/>
      <c r="D36">
        <v>0</v>
      </c>
      <c r="E36">
        <v>0.86343000000000003</v>
      </c>
      <c r="F36">
        <v>0.81742000000000004</v>
      </c>
      <c r="G36">
        <v>0.91203999999999996</v>
      </c>
      <c r="H36" t="s">
        <v>5</v>
      </c>
      <c r="I36">
        <v>0.86921999999999999</v>
      </c>
      <c r="J36">
        <v>0.85224999999999995</v>
      </c>
      <c r="K36">
        <v>0.88651999999999997</v>
      </c>
      <c r="L36" t="s">
        <v>5</v>
      </c>
      <c r="M36"/>
      <c r="N36">
        <v>42229</v>
      </c>
      <c r="O36" t="s">
        <v>4</v>
      </c>
      <c r="P36" t="s">
        <v>4</v>
      </c>
      <c r="Q36">
        <v>0</v>
      </c>
      <c r="R36">
        <v>1</v>
      </c>
      <c r="S36">
        <v>3.28159</v>
      </c>
      <c r="T36">
        <v>2.4341300000000001</v>
      </c>
      <c r="U36">
        <v>1.58667</v>
      </c>
      <c r="V36">
        <v>1.30419</v>
      </c>
      <c r="W36">
        <v>0.73921999999999999</v>
      </c>
      <c r="X36">
        <v>-1.4080000000000001E-2</v>
      </c>
      <c r="Y36">
        <v>-0.67322000000000004</v>
      </c>
      <c r="Z36">
        <v>-1.7090000000000001</v>
      </c>
      <c r="AA36">
        <v>-1.9914799999999999</v>
      </c>
      <c r="AB36">
        <v>-2.2739699999999998</v>
      </c>
      <c r="AC36"/>
      <c r="AD36"/>
      <c r="AE36"/>
      <c r="AF36"/>
      <c r="AG36"/>
      <c r="AH36"/>
      <c r="AI36"/>
      <c r="AJ36"/>
      <c r="AK36"/>
    </row>
    <row r="37" spans="1:37" x14ac:dyDescent="0.25">
      <c r="A37" t="s">
        <v>6</v>
      </c>
      <c r="B37" t="s">
        <v>42</v>
      </c>
      <c r="C37" t="s">
        <v>43</v>
      </c>
      <c r="D37">
        <v>1</v>
      </c>
      <c r="E37">
        <v>0.88075999999999999</v>
      </c>
      <c r="F37">
        <v>0.77656999999999998</v>
      </c>
      <c r="G37">
        <v>0.99892999999999998</v>
      </c>
      <c r="H37">
        <v>4.8099999999999997E-2</v>
      </c>
      <c r="I37">
        <v>1.0443</v>
      </c>
      <c r="J37">
        <v>1.00132</v>
      </c>
      <c r="K37">
        <v>1.0891200000000001</v>
      </c>
      <c r="L37">
        <v>4.3200000000000002E-2</v>
      </c>
      <c r="M37">
        <v>13</v>
      </c>
      <c r="N37">
        <v>42229</v>
      </c>
      <c r="O37">
        <v>28760</v>
      </c>
      <c r="P37">
        <v>68.104900000000001</v>
      </c>
      <c r="Q37" t="s">
        <v>4</v>
      </c>
      <c r="R37" t="s">
        <v>4</v>
      </c>
      <c r="S37" t="s">
        <v>4</v>
      </c>
      <c r="T37" t="s">
        <v>4</v>
      </c>
      <c r="U37" t="s">
        <v>4</v>
      </c>
      <c r="V37" t="s">
        <v>4</v>
      </c>
      <c r="W37" t="s">
        <v>4</v>
      </c>
      <c r="X37" t="s">
        <v>4</v>
      </c>
      <c r="Y37" t="s">
        <v>4</v>
      </c>
      <c r="Z37" t="s">
        <v>4</v>
      </c>
      <c r="AA37" t="s">
        <v>4</v>
      </c>
      <c r="AB37" t="s">
        <v>4</v>
      </c>
      <c r="AC37"/>
      <c r="AD37"/>
      <c r="AE37"/>
      <c r="AF37"/>
      <c r="AG37"/>
      <c r="AH37"/>
      <c r="AI37"/>
      <c r="AJ37"/>
      <c r="AK37"/>
    </row>
    <row r="38" spans="1:37" x14ac:dyDescent="0.25">
      <c r="A38" t="s">
        <v>6</v>
      </c>
      <c r="B38" t="s">
        <v>43</v>
      </c>
      <c r="C38" t="s">
        <v>43</v>
      </c>
      <c r="D38">
        <v>0</v>
      </c>
      <c r="E38" t="s">
        <v>4</v>
      </c>
      <c r="F38" t="s">
        <v>4</v>
      </c>
      <c r="G38" t="s">
        <v>4</v>
      </c>
      <c r="H38" t="s">
        <v>4</v>
      </c>
      <c r="I38" t="s">
        <v>4</v>
      </c>
      <c r="J38" t="s">
        <v>4</v>
      </c>
      <c r="K38" t="s">
        <v>4</v>
      </c>
      <c r="L38" t="s">
        <v>4</v>
      </c>
      <c r="M38"/>
      <c r="N38" t="s">
        <v>4</v>
      </c>
      <c r="O38">
        <v>13469</v>
      </c>
      <c r="P38">
        <v>31.895099999999999</v>
      </c>
      <c r="Q38" t="s">
        <v>4</v>
      </c>
      <c r="R38" t="s">
        <v>4</v>
      </c>
      <c r="S38" t="s">
        <v>4</v>
      </c>
      <c r="T38" t="s">
        <v>4</v>
      </c>
      <c r="U38" t="s">
        <v>4</v>
      </c>
      <c r="V38" t="s">
        <v>4</v>
      </c>
      <c r="W38" t="s">
        <v>4</v>
      </c>
      <c r="X38" t="s">
        <v>4</v>
      </c>
      <c r="Y38" t="s">
        <v>4</v>
      </c>
      <c r="Z38" t="s">
        <v>4</v>
      </c>
      <c r="AA38" t="s">
        <v>4</v>
      </c>
      <c r="AB38" t="s">
        <v>4</v>
      </c>
      <c r="AC38"/>
      <c r="AD38"/>
      <c r="AE38"/>
      <c r="AF38"/>
      <c r="AG38"/>
      <c r="AH38"/>
      <c r="AI38"/>
      <c r="AJ38"/>
      <c r="AK38"/>
    </row>
    <row r="39" spans="1:37" x14ac:dyDescent="0.25">
      <c r="A39" t="s">
        <v>7</v>
      </c>
      <c r="B39" t="s">
        <v>44</v>
      </c>
      <c r="C39" t="s">
        <v>45</v>
      </c>
      <c r="D39">
        <v>0</v>
      </c>
      <c r="E39">
        <v>0.70928000000000002</v>
      </c>
      <c r="F39">
        <v>0.58184999999999998</v>
      </c>
      <c r="G39">
        <v>0.86462000000000006</v>
      </c>
      <c r="H39">
        <v>6.9999999999999999E-4</v>
      </c>
      <c r="I39">
        <v>0.65852999999999995</v>
      </c>
      <c r="J39">
        <v>0.60843999999999998</v>
      </c>
      <c r="K39">
        <v>0.71274999999999999</v>
      </c>
      <c r="L39" t="s">
        <v>5</v>
      </c>
      <c r="M39">
        <v>13</v>
      </c>
      <c r="N39">
        <v>42229</v>
      </c>
      <c r="O39">
        <v>2731</v>
      </c>
      <c r="P39">
        <v>6.4671000000000003</v>
      </c>
      <c r="Q39" t="s">
        <v>4</v>
      </c>
      <c r="R39" t="s">
        <v>4</v>
      </c>
      <c r="S39" t="s">
        <v>4</v>
      </c>
      <c r="T39" t="s">
        <v>4</v>
      </c>
      <c r="U39" t="s">
        <v>4</v>
      </c>
      <c r="V39" t="s">
        <v>4</v>
      </c>
      <c r="W39" t="s">
        <v>4</v>
      </c>
      <c r="X39" t="s">
        <v>4</v>
      </c>
      <c r="Y39" t="s">
        <v>4</v>
      </c>
      <c r="Z39" t="s">
        <v>4</v>
      </c>
      <c r="AA39" t="s">
        <v>4</v>
      </c>
      <c r="AB39" t="s">
        <v>4</v>
      </c>
      <c r="AC39"/>
      <c r="AD39"/>
      <c r="AE39"/>
      <c r="AF39"/>
      <c r="AG39"/>
      <c r="AH39"/>
      <c r="AI39"/>
      <c r="AJ39"/>
      <c r="AK39"/>
    </row>
    <row r="40" spans="1:37" x14ac:dyDescent="0.25">
      <c r="A40" t="s">
        <v>7</v>
      </c>
      <c r="B40" t="s">
        <v>46</v>
      </c>
      <c r="C40" t="s">
        <v>45</v>
      </c>
      <c r="D40">
        <v>0</v>
      </c>
      <c r="E40">
        <v>0.39993000000000001</v>
      </c>
      <c r="F40">
        <v>0.30456</v>
      </c>
      <c r="G40">
        <v>0.52517000000000003</v>
      </c>
      <c r="H40" t="s">
        <v>5</v>
      </c>
      <c r="I40">
        <v>0.31231999999999999</v>
      </c>
      <c r="J40">
        <v>0.27682000000000001</v>
      </c>
      <c r="K40">
        <v>0.35238000000000003</v>
      </c>
      <c r="L40" t="s">
        <v>5</v>
      </c>
      <c r="M40"/>
      <c r="N40" t="s">
        <v>4</v>
      </c>
      <c r="O40">
        <v>1218</v>
      </c>
      <c r="P40">
        <v>2.8843000000000001</v>
      </c>
      <c r="Q40" t="s">
        <v>4</v>
      </c>
      <c r="R40" t="s">
        <v>4</v>
      </c>
      <c r="S40" t="s">
        <v>4</v>
      </c>
      <c r="T40" t="s">
        <v>4</v>
      </c>
      <c r="U40" t="s">
        <v>4</v>
      </c>
      <c r="V40" t="s">
        <v>4</v>
      </c>
      <c r="W40" t="s">
        <v>4</v>
      </c>
      <c r="X40" t="s">
        <v>4</v>
      </c>
      <c r="Y40" t="s">
        <v>4</v>
      </c>
      <c r="Z40" t="s">
        <v>4</v>
      </c>
      <c r="AA40" t="s">
        <v>4</v>
      </c>
      <c r="AB40" t="s">
        <v>4</v>
      </c>
      <c r="AC40"/>
      <c r="AD40"/>
      <c r="AE40"/>
      <c r="AF40"/>
      <c r="AG40"/>
      <c r="AH40"/>
      <c r="AI40"/>
      <c r="AJ40"/>
      <c r="AK40"/>
    </row>
    <row r="41" spans="1:37" x14ac:dyDescent="0.25">
      <c r="A41" t="s">
        <v>7</v>
      </c>
      <c r="B41" t="s">
        <v>47</v>
      </c>
      <c r="C41" t="s">
        <v>45</v>
      </c>
      <c r="D41">
        <v>0</v>
      </c>
      <c r="E41">
        <v>1.23685</v>
      </c>
      <c r="F41">
        <v>1.0389299999999999</v>
      </c>
      <c r="G41">
        <v>1.4724699999999999</v>
      </c>
      <c r="H41">
        <v>1.6899999999999998E-2</v>
      </c>
      <c r="I41">
        <v>1.75081</v>
      </c>
      <c r="J41">
        <v>1.6489100000000001</v>
      </c>
      <c r="K41">
        <v>1.8590100000000001</v>
      </c>
      <c r="L41" t="s">
        <v>5</v>
      </c>
      <c r="M41"/>
      <c r="N41" t="s">
        <v>4</v>
      </c>
      <c r="O41">
        <v>6833</v>
      </c>
      <c r="P41">
        <v>16.180800000000001</v>
      </c>
      <c r="Q41" t="s">
        <v>4</v>
      </c>
      <c r="R41" t="s">
        <v>4</v>
      </c>
      <c r="S41" t="s">
        <v>4</v>
      </c>
      <c r="T41" t="s">
        <v>4</v>
      </c>
      <c r="U41" t="s">
        <v>4</v>
      </c>
      <c r="V41" t="s">
        <v>4</v>
      </c>
      <c r="W41" t="s">
        <v>4</v>
      </c>
      <c r="X41" t="s">
        <v>4</v>
      </c>
      <c r="Y41" t="s">
        <v>4</v>
      </c>
      <c r="Z41" t="s">
        <v>4</v>
      </c>
      <c r="AA41" t="s">
        <v>4</v>
      </c>
      <c r="AB41" t="s">
        <v>4</v>
      </c>
      <c r="AC41"/>
      <c r="AD41"/>
      <c r="AE41"/>
      <c r="AF41"/>
      <c r="AG41"/>
      <c r="AH41"/>
      <c r="AI41"/>
      <c r="AJ41"/>
      <c r="AK41"/>
    </row>
    <row r="42" spans="1:37" x14ac:dyDescent="0.25">
      <c r="A42" t="s">
        <v>7</v>
      </c>
      <c r="B42" t="s">
        <v>48</v>
      </c>
      <c r="C42" t="s">
        <v>45</v>
      </c>
      <c r="D42">
        <v>0</v>
      </c>
      <c r="E42">
        <v>0.75832999999999995</v>
      </c>
      <c r="F42">
        <v>0.63995999999999997</v>
      </c>
      <c r="G42">
        <v>0.89859999999999995</v>
      </c>
      <c r="H42">
        <v>1.4E-3</v>
      </c>
      <c r="I42">
        <v>0.55981999999999998</v>
      </c>
      <c r="J42">
        <v>0.52615000000000001</v>
      </c>
      <c r="K42">
        <v>0.59563999999999995</v>
      </c>
      <c r="L42" t="s">
        <v>5</v>
      </c>
      <c r="M42"/>
      <c r="N42" t="s">
        <v>4</v>
      </c>
      <c r="O42">
        <v>4760</v>
      </c>
      <c r="P42">
        <v>11.2719</v>
      </c>
      <c r="Q42" t="s">
        <v>4</v>
      </c>
      <c r="R42" t="s">
        <v>4</v>
      </c>
      <c r="S42" t="s">
        <v>4</v>
      </c>
      <c r="T42" t="s">
        <v>4</v>
      </c>
      <c r="U42" t="s">
        <v>4</v>
      </c>
      <c r="V42" t="s">
        <v>4</v>
      </c>
      <c r="W42" t="s">
        <v>4</v>
      </c>
      <c r="X42" t="s">
        <v>4</v>
      </c>
      <c r="Y42" t="s">
        <v>4</v>
      </c>
      <c r="Z42" t="s">
        <v>4</v>
      </c>
      <c r="AA42" t="s">
        <v>4</v>
      </c>
      <c r="AB42" t="s">
        <v>4</v>
      </c>
      <c r="AC42"/>
      <c r="AD42"/>
      <c r="AE42"/>
      <c r="AF42"/>
      <c r="AG42"/>
      <c r="AH42"/>
      <c r="AI42"/>
      <c r="AJ42"/>
      <c r="AK42"/>
    </row>
    <row r="43" spans="1:37" x14ac:dyDescent="0.25">
      <c r="A43" t="s">
        <v>7</v>
      </c>
      <c r="B43" t="s">
        <v>45</v>
      </c>
      <c r="C43" t="s">
        <v>45</v>
      </c>
      <c r="D43">
        <v>0</v>
      </c>
      <c r="E43" t="s">
        <v>4</v>
      </c>
      <c r="F43" t="s">
        <v>4</v>
      </c>
      <c r="G43" t="s">
        <v>4</v>
      </c>
      <c r="H43" t="s">
        <v>4</v>
      </c>
      <c r="I43" t="s">
        <v>4</v>
      </c>
      <c r="J43" t="s">
        <v>4</v>
      </c>
      <c r="K43" t="s">
        <v>4</v>
      </c>
      <c r="L43" t="s">
        <v>4</v>
      </c>
      <c r="M43"/>
      <c r="N43" t="s">
        <v>4</v>
      </c>
      <c r="O43">
        <v>26687</v>
      </c>
      <c r="P43">
        <v>63.195900000000002</v>
      </c>
      <c r="Q43" t="s">
        <v>4</v>
      </c>
      <c r="R43" t="s">
        <v>4</v>
      </c>
      <c r="S43" t="s">
        <v>4</v>
      </c>
      <c r="T43" t="s">
        <v>4</v>
      </c>
      <c r="U43" t="s">
        <v>4</v>
      </c>
      <c r="V43" t="s">
        <v>4</v>
      </c>
      <c r="W43" t="s">
        <v>4</v>
      </c>
      <c r="X43" t="s">
        <v>4</v>
      </c>
      <c r="Y43" t="s">
        <v>4</v>
      </c>
      <c r="Z43" t="s">
        <v>4</v>
      </c>
      <c r="AA43" t="s">
        <v>4</v>
      </c>
      <c r="AB43" t="s">
        <v>4</v>
      </c>
      <c r="AC43"/>
      <c r="AD43"/>
      <c r="AE43"/>
      <c r="AF43"/>
      <c r="AG43"/>
      <c r="AH43"/>
      <c r="AI43"/>
      <c r="AJ43"/>
      <c r="AK43"/>
    </row>
    <row r="44" spans="1:37" x14ac:dyDescent="0.25">
      <c r="A44" t="s">
        <v>8</v>
      </c>
      <c r="B44" t="s">
        <v>9</v>
      </c>
      <c r="C44" t="s">
        <v>9</v>
      </c>
      <c r="D44">
        <v>0</v>
      </c>
      <c r="E44" t="s">
        <v>4</v>
      </c>
      <c r="F44" t="s">
        <v>4</v>
      </c>
      <c r="G44" t="s">
        <v>4</v>
      </c>
      <c r="H44" t="s">
        <v>4</v>
      </c>
      <c r="I44" t="s">
        <v>4</v>
      </c>
      <c r="J44" t="s">
        <v>4</v>
      </c>
      <c r="K44" t="s">
        <v>4</v>
      </c>
      <c r="L44" t="s">
        <v>4</v>
      </c>
      <c r="M44"/>
      <c r="N44" t="s">
        <v>4</v>
      </c>
      <c r="O44">
        <v>18801</v>
      </c>
      <c r="P44">
        <v>44.521500000000003</v>
      </c>
      <c r="Q44" t="s">
        <v>4</v>
      </c>
      <c r="R44" t="s">
        <v>4</v>
      </c>
      <c r="S44" t="s">
        <v>4</v>
      </c>
      <c r="T44" t="s">
        <v>4</v>
      </c>
      <c r="U44" t="s">
        <v>4</v>
      </c>
      <c r="V44" t="s">
        <v>4</v>
      </c>
      <c r="W44" t="s">
        <v>4</v>
      </c>
      <c r="X44" t="s">
        <v>4</v>
      </c>
      <c r="Y44" t="s">
        <v>4</v>
      </c>
      <c r="Z44" t="s">
        <v>4</v>
      </c>
      <c r="AA44" t="s">
        <v>4</v>
      </c>
      <c r="AB44" t="s">
        <v>4</v>
      </c>
      <c r="AC44"/>
      <c r="AD44"/>
      <c r="AE44"/>
      <c r="AF44"/>
      <c r="AG44"/>
      <c r="AH44"/>
      <c r="AI44"/>
      <c r="AJ44"/>
      <c r="AK44"/>
    </row>
    <row r="45" spans="1:37" x14ac:dyDescent="0.25">
      <c r="A45" t="s">
        <v>8</v>
      </c>
      <c r="B45" t="s">
        <v>10</v>
      </c>
      <c r="C45" t="s">
        <v>9</v>
      </c>
      <c r="D45">
        <v>0</v>
      </c>
      <c r="E45">
        <v>1.0296799999999999</v>
      </c>
      <c r="F45">
        <v>0.91000999999999999</v>
      </c>
      <c r="G45">
        <v>1.16509</v>
      </c>
      <c r="H45">
        <v>0.64259999999999995</v>
      </c>
      <c r="I45">
        <v>1.1341399999999999</v>
      </c>
      <c r="J45">
        <v>1.0902799999999999</v>
      </c>
      <c r="K45">
        <v>1.1797599999999999</v>
      </c>
      <c r="L45" t="s">
        <v>5</v>
      </c>
      <c r="M45">
        <v>13</v>
      </c>
      <c r="N45">
        <v>42229</v>
      </c>
      <c r="O45">
        <v>23428</v>
      </c>
      <c r="P45">
        <v>55.478499999999997</v>
      </c>
      <c r="Q45" t="s">
        <v>4</v>
      </c>
      <c r="R45" t="s">
        <v>4</v>
      </c>
      <c r="S45" t="s">
        <v>4</v>
      </c>
      <c r="T45" t="s">
        <v>4</v>
      </c>
      <c r="U45" t="s">
        <v>4</v>
      </c>
      <c r="V45" t="s">
        <v>4</v>
      </c>
      <c r="W45" t="s">
        <v>4</v>
      </c>
      <c r="X45" t="s">
        <v>4</v>
      </c>
      <c r="Y45" t="s">
        <v>4</v>
      </c>
      <c r="Z45" t="s">
        <v>4</v>
      </c>
      <c r="AA45" t="s">
        <v>4</v>
      </c>
      <c r="AB45" t="s">
        <v>4</v>
      </c>
      <c r="AC45"/>
      <c r="AD45"/>
      <c r="AE45"/>
      <c r="AF45"/>
      <c r="AG45"/>
      <c r="AH45"/>
      <c r="AI45"/>
      <c r="AJ45"/>
      <c r="AK45"/>
    </row>
    <row r="46" spans="1:37" x14ac:dyDescent="0.25">
      <c r="A46" t="s">
        <v>11</v>
      </c>
      <c r="B46">
        <v>0</v>
      </c>
      <c r="C46">
        <v>0</v>
      </c>
      <c r="D46">
        <v>0</v>
      </c>
      <c r="E46" t="s">
        <v>4</v>
      </c>
      <c r="F46" t="s">
        <v>4</v>
      </c>
      <c r="G46" t="s">
        <v>4</v>
      </c>
      <c r="H46" t="s">
        <v>4</v>
      </c>
      <c r="I46" t="s">
        <v>4</v>
      </c>
      <c r="J46" t="s">
        <v>4</v>
      </c>
      <c r="K46" t="s">
        <v>4</v>
      </c>
      <c r="L46" t="s">
        <v>4</v>
      </c>
      <c r="M46"/>
      <c r="N46" t="s">
        <v>4</v>
      </c>
      <c r="O46">
        <v>23482</v>
      </c>
      <c r="P46">
        <v>55.606299999999997</v>
      </c>
      <c r="Q46" t="s">
        <v>4</v>
      </c>
      <c r="R46" t="s">
        <v>4</v>
      </c>
      <c r="S46" t="s">
        <v>4</v>
      </c>
      <c r="T46" t="s">
        <v>4</v>
      </c>
      <c r="U46" t="s">
        <v>4</v>
      </c>
      <c r="V46" t="s">
        <v>4</v>
      </c>
      <c r="W46" t="s">
        <v>4</v>
      </c>
      <c r="X46" t="s">
        <v>4</v>
      </c>
      <c r="Y46" t="s">
        <v>4</v>
      </c>
      <c r="Z46" t="s">
        <v>4</v>
      </c>
      <c r="AA46" t="s">
        <v>4</v>
      </c>
      <c r="AB46" t="s">
        <v>4</v>
      </c>
      <c r="AC46"/>
      <c r="AD46"/>
      <c r="AE46"/>
      <c r="AF46"/>
      <c r="AG46"/>
      <c r="AH46"/>
      <c r="AI46"/>
      <c r="AJ46"/>
      <c r="AK46"/>
    </row>
    <row r="47" spans="1:37" x14ac:dyDescent="0.25">
      <c r="A47" t="s">
        <v>11</v>
      </c>
      <c r="B47">
        <v>1</v>
      </c>
      <c r="C47">
        <v>0</v>
      </c>
      <c r="D47">
        <v>0</v>
      </c>
      <c r="E47">
        <v>0.99145000000000005</v>
      </c>
      <c r="F47">
        <v>0.86150000000000004</v>
      </c>
      <c r="G47">
        <v>1.1410100000000001</v>
      </c>
      <c r="H47">
        <v>0.90469999999999995</v>
      </c>
      <c r="I47">
        <v>0.78661000000000003</v>
      </c>
      <c r="J47">
        <v>0.75617999999999996</v>
      </c>
      <c r="K47">
        <v>0.81825999999999999</v>
      </c>
      <c r="L47" t="s">
        <v>5</v>
      </c>
      <c r="M47">
        <v>13</v>
      </c>
      <c r="N47">
        <v>42229</v>
      </c>
      <c r="O47">
        <v>18747</v>
      </c>
      <c r="P47">
        <v>44.393700000000003</v>
      </c>
      <c r="Q47" t="s">
        <v>4</v>
      </c>
      <c r="R47" t="s">
        <v>4</v>
      </c>
      <c r="S47" t="s">
        <v>4</v>
      </c>
      <c r="T47" t="s">
        <v>4</v>
      </c>
      <c r="U47" t="s">
        <v>4</v>
      </c>
      <c r="V47" t="s">
        <v>4</v>
      </c>
      <c r="W47" t="s">
        <v>4</v>
      </c>
      <c r="X47" t="s">
        <v>4</v>
      </c>
      <c r="Y47" t="s">
        <v>4</v>
      </c>
      <c r="Z47" t="s">
        <v>4</v>
      </c>
      <c r="AA47" t="s">
        <v>4</v>
      </c>
      <c r="AB47" t="s">
        <v>4</v>
      </c>
      <c r="AC47"/>
      <c r="AD47"/>
      <c r="AE47"/>
      <c r="AF47"/>
      <c r="AG47"/>
      <c r="AH47"/>
      <c r="AI47"/>
      <c r="AJ47"/>
      <c r="AK47"/>
    </row>
    <row r="48" spans="1:37" x14ac:dyDescent="0.25">
      <c r="A48" t="s">
        <v>12</v>
      </c>
      <c r="B48" t="s">
        <v>13</v>
      </c>
      <c r="C48" t="s">
        <v>13</v>
      </c>
      <c r="D48">
        <v>0</v>
      </c>
      <c r="E48" t="s">
        <v>4</v>
      </c>
      <c r="F48" t="s">
        <v>4</v>
      </c>
      <c r="G48" t="s">
        <v>4</v>
      </c>
      <c r="H48" t="s">
        <v>4</v>
      </c>
      <c r="I48" t="s">
        <v>4</v>
      </c>
      <c r="J48" t="s">
        <v>4</v>
      </c>
      <c r="K48" t="s">
        <v>4</v>
      </c>
      <c r="L48" t="s">
        <v>4</v>
      </c>
      <c r="M48"/>
      <c r="N48" t="s">
        <v>4</v>
      </c>
      <c r="O48">
        <v>8051</v>
      </c>
      <c r="P48">
        <v>19.065100000000001</v>
      </c>
      <c r="Q48" t="s">
        <v>4</v>
      </c>
      <c r="R48" t="s">
        <v>4</v>
      </c>
      <c r="S48" t="s">
        <v>4</v>
      </c>
      <c r="T48" t="s">
        <v>4</v>
      </c>
      <c r="U48" t="s">
        <v>4</v>
      </c>
      <c r="V48" t="s">
        <v>4</v>
      </c>
      <c r="W48" t="s">
        <v>4</v>
      </c>
      <c r="X48" t="s">
        <v>4</v>
      </c>
      <c r="Y48" t="s">
        <v>4</v>
      </c>
      <c r="Z48" t="s">
        <v>4</v>
      </c>
      <c r="AA48" t="s">
        <v>4</v>
      </c>
      <c r="AB48" t="s">
        <v>4</v>
      </c>
      <c r="AC48"/>
      <c r="AD48"/>
      <c r="AE48"/>
      <c r="AF48"/>
      <c r="AG48"/>
      <c r="AH48"/>
      <c r="AI48"/>
      <c r="AJ48"/>
      <c r="AK48"/>
    </row>
    <row r="49" spans="1:37" x14ac:dyDescent="0.25">
      <c r="A49" t="s">
        <v>12</v>
      </c>
      <c r="B49" t="s">
        <v>14</v>
      </c>
      <c r="C49" t="s">
        <v>13</v>
      </c>
      <c r="D49">
        <v>0</v>
      </c>
      <c r="E49">
        <v>0.97236999999999996</v>
      </c>
      <c r="F49">
        <v>0.83038999999999996</v>
      </c>
      <c r="G49">
        <v>1.13862</v>
      </c>
      <c r="H49">
        <v>0.72789999999999999</v>
      </c>
      <c r="I49">
        <v>1.0779700000000001</v>
      </c>
      <c r="J49">
        <v>1.0257099999999999</v>
      </c>
      <c r="K49">
        <v>1.1329</v>
      </c>
      <c r="L49">
        <v>3.0999999999999999E-3</v>
      </c>
      <c r="M49">
        <v>13</v>
      </c>
      <c r="N49">
        <v>42229</v>
      </c>
      <c r="O49">
        <v>34178</v>
      </c>
      <c r="P49">
        <v>80.934899999999999</v>
      </c>
      <c r="Q49" t="s">
        <v>4</v>
      </c>
      <c r="R49" t="s">
        <v>4</v>
      </c>
      <c r="S49" t="s">
        <v>4</v>
      </c>
      <c r="T49" t="s">
        <v>4</v>
      </c>
      <c r="U49" t="s">
        <v>4</v>
      </c>
      <c r="V49" t="s">
        <v>4</v>
      </c>
      <c r="W49" t="s">
        <v>4</v>
      </c>
      <c r="X49" t="s">
        <v>4</v>
      </c>
      <c r="Y49" t="s">
        <v>4</v>
      </c>
      <c r="Z49" t="s">
        <v>4</v>
      </c>
      <c r="AA49" t="s">
        <v>4</v>
      </c>
      <c r="AB49" t="s">
        <v>4</v>
      </c>
      <c r="AC49"/>
      <c r="AD49"/>
      <c r="AE49"/>
      <c r="AF49"/>
      <c r="AG49"/>
      <c r="AH49"/>
      <c r="AI49"/>
      <c r="AJ49"/>
      <c r="AK49"/>
    </row>
    <row r="50" spans="1:37" x14ac:dyDescent="0.25">
      <c r="A50" t="s">
        <v>49</v>
      </c>
      <c r="B50"/>
      <c r="C50"/>
      <c r="D50">
        <v>0</v>
      </c>
      <c r="E50">
        <v>1.1041399999999999</v>
      </c>
      <c r="F50">
        <v>1.02647</v>
      </c>
      <c r="G50">
        <v>1.1876800000000001</v>
      </c>
      <c r="H50">
        <v>7.7999999999999996E-3</v>
      </c>
      <c r="I50">
        <v>1.1469100000000001</v>
      </c>
      <c r="J50">
        <v>1.1240000000000001</v>
      </c>
      <c r="K50">
        <v>1.1702900000000001</v>
      </c>
      <c r="L50" t="s">
        <v>5</v>
      </c>
      <c r="M50"/>
      <c r="N50">
        <v>42229</v>
      </c>
      <c r="O50" t="s">
        <v>4</v>
      </c>
      <c r="P50" t="s">
        <v>4</v>
      </c>
      <c r="Q50">
        <v>0</v>
      </c>
      <c r="R50">
        <v>1</v>
      </c>
      <c r="S50">
        <v>5.4747399999999997</v>
      </c>
      <c r="T50">
        <v>2.6755</v>
      </c>
      <c r="U50">
        <v>1.3587400000000001</v>
      </c>
      <c r="V50">
        <v>1.15185</v>
      </c>
      <c r="W50">
        <v>0.58652000000000004</v>
      </c>
      <c r="X50">
        <v>-8.7500000000000008E-3</v>
      </c>
      <c r="Y50">
        <v>-0.68861000000000006</v>
      </c>
      <c r="Z50">
        <v>-1.5434399999999999</v>
      </c>
      <c r="AA50">
        <v>-1.7322500000000001</v>
      </c>
      <c r="AB50">
        <v>-2.1215700000000002</v>
      </c>
      <c r="AC50"/>
      <c r="AD50"/>
      <c r="AE50"/>
      <c r="AF50"/>
      <c r="AG50"/>
      <c r="AH50"/>
      <c r="AI50"/>
      <c r="AJ50"/>
      <c r="AK50"/>
    </row>
    <row r="51" spans="1:37" x14ac:dyDescent="0.25">
      <c r="A51" t="s">
        <v>15</v>
      </c>
      <c r="B51" t="s">
        <v>16</v>
      </c>
      <c r="C51" t="s">
        <v>16</v>
      </c>
      <c r="D51">
        <v>0</v>
      </c>
      <c r="E51" t="s">
        <v>4</v>
      </c>
      <c r="F51" t="s">
        <v>4</v>
      </c>
      <c r="G51" t="s">
        <v>4</v>
      </c>
      <c r="H51" t="s">
        <v>4</v>
      </c>
      <c r="I51" t="s">
        <v>4</v>
      </c>
      <c r="J51" t="s">
        <v>4</v>
      </c>
      <c r="K51" t="s">
        <v>4</v>
      </c>
      <c r="L51" t="s">
        <v>4</v>
      </c>
      <c r="M51"/>
      <c r="N51" t="s">
        <v>4</v>
      </c>
      <c r="O51">
        <v>27942</v>
      </c>
      <c r="P51">
        <v>66.1678</v>
      </c>
      <c r="Q51" t="s">
        <v>4</v>
      </c>
      <c r="R51" t="s">
        <v>4</v>
      </c>
      <c r="S51" t="s">
        <v>4</v>
      </c>
      <c r="T51" t="s">
        <v>4</v>
      </c>
      <c r="U51" t="s">
        <v>4</v>
      </c>
      <c r="V51" t="s">
        <v>4</v>
      </c>
      <c r="W51" t="s">
        <v>4</v>
      </c>
      <c r="X51" t="s">
        <v>4</v>
      </c>
      <c r="Y51" t="s">
        <v>4</v>
      </c>
      <c r="Z51" t="s">
        <v>4</v>
      </c>
      <c r="AA51" t="s">
        <v>4</v>
      </c>
      <c r="AB51" t="s">
        <v>4</v>
      </c>
      <c r="AC51"/>
      <c r="AD51"/>
      <c r="AE51"/>
      <c r="AF51"/>
      <c r="AG51"/>
      <c r="AH51"/>
      <c r="AI51"/>
      <c r="AJ51"/>
      <c r="AK51"/>
    </row>
    <row r="52" spans="1:37" x14ac:dyDescent="0.25">
      <c r="A52" t="s">
        <v>15</v>
      </c>
      <c r="B52" t="s">
        <v>17</v>
      </c>
      <c r="C52" t="s">
        <v>16</v>
      </c>
      <c r="D52">
        <v>0</v>
      </c>
      <c r="E52">
        <v>0.86073999999999995</v>
      </c>
      <c r="F52">
        <v>0.81813000000000002</v>
      </c>
      <c r="G52">
        <v>0.90556000000000003</v>
      </c>
      <c r="H52" t="s">
        <v>5</v>
      </c>
      <c r="I52">
        <v>0.61660999999999999</v>
      </c>
      <c r="J52">
        <v>0.59175999999999995</v>
      </c>
      <c r="K52">
        <v>0.64249999999999996</v>
      </c>
      <c r="L52" t="s">
        <v>5</v>
      </c>
      <c r="M52">
        <v>13</v>
      </c>
      <c r="N52">
        <v>42229</v>
      </c>
      <c r="O52">
        <v>14287</v>
      </c>
      <c r="P52">
        <v>33.8322</v>
      </c>
      <c r="Q52" t="s">
        <v>4</v>
      </c>
      <c r="R52" t="s">
        <v>4</v>
      </c>
      <c r="S52" t="s">
        <v>4</v>
      </c>
      <c r="T52" t="s">
        <v>4</v>
      </c>
      <c r="U52" t="s">
        <v>4</v>
      </c>
      <c r="V52" t="s">
        <v>4</v>
      </c>
      <c r="W52" t="s">
        <v>4</v>
      </c>
      <c r="X52" t="s">
        <v>4</v>
      </c>
      <c r="Y52" t="s">
        <v>4</v>
      </c>
      <c r="Z52" t="s">
        <v>4</v>
      </c>
      <c r="AA52" t="s">
        <v>4</v>
      </c>
      <c r="AB52" t="s">
        <v>4</v>
      </c>
      <c r="AC52"/>
      <c r="AD52"/>
      <c r="AE52"/>
      <c r="AF52"/>
      <c r="AG52"/>
      <c r="AH52"/>
      <c r="AI52"/>
      <c r="AJ52"/>
      <c r="AK52"/>
    </row>
    <row r="53" spans="1:37" x14ac:dyDescent="0.25">
      <c r="A53" t="s">
        <v>18</v>
      </c>
      <c r="B53" t="s">
        <v>42</v>
      </c>
      <c r="C53" t="s">
        <v>43</v>
      </c>
      <c r="D53">
        <v>0</v>
      </c>
      <c r="E53">
        <v>0.98428000000000004</v>
      </c>
      <c r="F53">
        <v>0.93996000000000002</v>
      </c>
      <c r="G53">
        <v>1.0306900000000001</v>
      </c>
      <c r="H53">
        <v>0.50039999999999996</v>
      </c>
      <c r="I53">
        <v>0.94381999999999999</v>
      </c>
      <c r="J53">
        <v>0.90734000000000004</v>
      </c>
      <c r="K53">
        <v>0.98177000000000003</v>
      </c>
      <c r="L53">
        <v>4.0000000000000001E-3</v>
      </c>
      <c r="M53">
        <v>13</v>
      </c>
      <c r="N53">
        <v>42229</v>
      </c>
      <c r="O53">
        <v>18999</v>
      </c>
      <c r="P53">
        <v>44.990400000000001</v>
      </c>
      <c r="Q53" t="s">
        <v>4</v>
      </c>
      <c r="R53" t="s">
        <v>4</v>
      </c>
      <c r="S53" t="s">
        <v>4</v>
      </c>
      <c r="T53" t="s">
        <v>4</v>
      </c>
      <c r="U53" t="s">
        <v>4</v>
      </c>
      <c r="V53" t="s">
        <v>4</v>
      </c>
      <c r="W53" t="s">
        <v>4</v>
      </c>
      <c r="X53" t="s">
        <v>4</v>
      </c>
      <c r="Y53" t="s">
        <v>4</v>
      </c>
      <c r="Z53" t="s">
        <v>4</v>
      </c>
      <c r="AA53" t="s">
        <v>4</v>
      </c>
      <c r="AB53" t="s">
        <v>4</v>
      </c>
      <c r="AC53"/>
      <c r="AD53"/>
      <c r="AE53"/>
      <c r="AF53"/>
      <c r="AG53"/>
      <c r="AH53"/>
      <c r="AI53"/>
      <c r="AJ53"/>
      <c r="AK53"/>
    </row>
    <row r="54" spans="1:37" x14ac:dyDescent="0.25">
      <c r="A54" t="s">
        <v>18</v>
      </c>
      <c r="B54" t="s">
        <v>43</v>
      </c>
      <c r="C54" t="s">
        <v>43</v>
      </c>
      <c r="D54">
        <v>0</v>
      </c>
      <c r="E54" t="s">
        <v>4</v>
      </c>
      <c r="F54" t="s">
        <v>4</v>
      </c>
      <c r="G54" t="s">
        <v>4</v>
      </c>
      <c r="H54" t="s">
        <v>4</v>
      </c>
      <c r="I54" t="s">
        <v>4</v>
      </c>
      <c r="J54" t="s">
        <v>4</v>
      </c>
      <c r="K54" t="s">
        <v>4</v>
      </c>
      <c r="L54" t="s">
        <v>4</v>
      </c>
      <c r="M54"/>
      <c r="N54" t="s">
        <v>4</v>
      </c>
      <c r="O54">
        <v>23230</v>
      </c>
      <c r="P54">
        <v>55.009599999999999</v>
      </c>
      <c r="Q54" t="s">
        <v>4</v>
      </c>
      <c r="R54" t="s">
        <v>4</v>
      </c>
      <c r="S54" t="s">
        <v>4</v>
      </c>
      <c r="T54" t="s">
        <v>4</v>
      </c>
      <c r="U54" t="s">
        <v>4</v>
      </c>
      <c r="V54" t="s">
        <v>4</v>
      </c>
      <c r="W54" t="s">
        <v>4</v>
      </c>
      <c r="X54" t="s">
        <v>4</v>
      </c>
      <c r="Y54" t="s">
        <v>4</v>
      </c>
      <c r="Z54" t="s">
        <v>4</v>
      </c>
      <c r="AA54" t="s">
        <v>4</v>
      </c>
      <c r="AB54" t="s">
        <v>4</v>
      </c>
      <c r="AC54"/>
      <c r="AD54"/>
      <c r="AE54"/>
      <c r="AF54"/>
      <c r="AG54"/>
      <c r="AH54"/>
      <c r="AI54"/>
      <c r="AJ54"/>
      <c r="AK54"/>
    </row>
    <row r="55" spans="1:37" x14ac:dyDescent="0.25">
      <c r="A55" t="s">
        <v>19</v>
      </c>
      <c r="B55">
        <v>0</v>
      </c>
      <c r="C55">
        <v>0</v>
      </c>
      <c r="D55">
        <v>0</v>
      </c>
      <c r="E55" t="s">
        <v>4</v>
      </c>
      <c r="F55" t="s">
        <v>4</v>
      </c>
      <c r="G55" t="s">
        <v>4</v>
      </c>
      <c r="H55" t="s">
        <v>4</v>
      </c>
      <c r="I55" t="s">
        <v>4</v>
      </c>
      <c r="J55" t="s">
        <v>4</v>
      </c>
      <c r="K55" t="s">
        <v>4</v>
      </c>
      <c r="L55" t="s">
        <v>4</v>
      </c>
      <c r="M55"/>
      <c r="N55" t="s">
        <v>4</v>
      </c>
      <c r="O55">
        <v>20301</v>
      </c>
      <c r="P55">
        <v>48.073599999999999</v>
      </c>
      <c r="Q55" t="s">
        <v>4</v>
      </c>
      <c r="R55" t="s">
        <v>4</v>
      </c>
      <c r="S55" t="s">
        <v>4</v>
      </c>
      <c r="T55" t="s">
        <v>4</v>
      </c>
      <c r="U55" t="s">
        <v>4</v>
      </c>
      <c r="V55" t="s">
        <v>4</v>
      </c>
      <c r="W55" t="s">
        <v>4</v>
      </c>
      <c r="X55" t="s">
        <v>4</v>
      </c>
      <c r="Y55" t="s">
        <v>4</v>
      </c>
      <c r="Z55" t="s">
        <v>4</v>
      </c>
      <c r="AA55" t="s">
        <v>4</v>
      </c>
      <c r="AB55" t="s">
        <v>4</v>
      </c>
      <c r="AC55"/>
      <c r="AD55"/>
      <c r="AE55"/>
      <c r="AF55"/>
      <c r="AG55"/>
      <c r="AH55"/>
      <c r="AI55"/>
      <c r="AJ55"/>
      <c r="AK55"/>
    </row>
    <row r="56" spans="1:37" x14ac:dyDescent="0.25">
      <c r="A56" t="s">
        <v>19</v>
      </c>
      <c r="B56">
        <v>1</v>
      </c>
      <c r="C56">
        <v>0</v>
      </c>
      <c r="D56">
        <v>0</v>
      </c>
      <c r="E56">
        <v>0.86795</v>
      </c>
      <c r="F56">
        <v>0.82203000000000004</v>
      </c>
      <c r="G56">
        <v>0.91644000000000003</v>
      </c>
      <c r="H56" t="s">
        <v>5</v>
      </c>
      <c r="I56">
        <v>0.73878999999999995</v>
      </c>
      <c r="J56">
        <v>0.70494999999999997</v>
      </c>
      <c r="K56">
        <v>0.77425999999999995</v>
      </c>
      <c r="L56" t="s">
        <v>5</v>
      </c>
      <c r="M56">
        <v>13</v>
      </c>
      <c r="N56">
        <v>42229</v>
      </c>
      <c r="O56">
        <v>11911</v>
      </c>
      <c r="P56">
        <v>28.2057</v>
      </c>
      <c r="Q56" t="s">
        <v>4</v>
      </c>
      <c r="R56" t="s">
        <v>4</v>
      </c>
      <c r="S56" t="s">
        <v>4</v>
      </c>
      <c r="T56" t="s">
        <v>4</v>
      </c>
      <c r="U56" t="s">
        <v>4</v>
      </c>
      <c r="V56" t="s">
        <v>4</v>
      </c>
      <c r="W56" t="s">
        <v>4</v>
      </c>
      <c r="X56" t="s">
        <v>4</v>
      </c>
      <c r="Y56" t="s">
        <v>4</v>
      </c>
      <c r="Z56" t="s">
        <v>4</v>
      </c>
      <c r="AA56" t="s">
        <v>4</v>
      </c>
      <c r="AB56" t="s">
        <v>4</v>
      </c>
      <c r="AC56"/>
      <c r="AD56"/>
      <c r="AE56"/>
      <c r="AF56"/>
      <c r="AG56"/>
      <c r="AH56"/>
      <c r="AI56"/>
      <c r="AJ56"/>
      <c r="AK56"/>
    </row>
    <row r="57" spans="1:37" x14ac:dyDescent="0.25">
      <c r="A57" t="s">
        <v>19</v>
      </c>
      <c r="B57">
        <v>2</v>
      </c>
      <c r="C57">
        <v>0</v>
      </c>
      <c r="D57">
        <v>0</v>
      </c>
      <c r="E57">
        <v>0.82750000000000001</v>
      </c>
      <c r="F57">
        <v>0.76761999999999997</v>
      </c>
      <c r="G57">
        <v>0.89205000000000001</v>
      </c>
      <c r="H57" t="s">
        <v>5</v>
      </c>
      <c r="I57">
        <v>0.60911000000000004</v>
      </c>
      <c r="J57">
        <v>0.57147000000000003</v>
      </c>
      <c r="K57">
        <v>0.64922999999999997</v>
      </c>
      <c r="L57" t="s">
        <v>5</v>
      </c>
      <c r="M57"/>
      <c r="N57" t="s">
        <v>4</v>
      </c>
      <c r="O57">
        <v>4835</v>
      </c>
      <c r="P57">
        <v>11.4495</v>
      </c>
      <c r="Q57" t="s">
        <v>4</v>
      </c>
      <c r="R57" t="s">
        <v>4</v>
      </c>
      <c r="S57" t="s">
        <v>4</v>
      </c>
      <c r="T57" t="s">
        <v>4</v>
      </c>
      <c r="U57" t="s">
        <v>4</v>
      </c>
      <c r="V57" t="s">
        <v>4</v>
      </c>
      <c r="W57" t="s">
        <v>4</v>
      </c>
      <c r="X57" t="s">
        <v>4</v>
      </c>
      <c r="Y57" t="s">
        <v>4</v>
      </c>
      <c r="Z57" t="s">
        <v>4</v>
      </c>
      <c r="AA57" t="s">
        <v>4</v>
      </c>
      <c r="AB57" t="s">
        <v>4</v>
      </c>
      <c r="AC57"/>
      <c r="AD57"/>
      <c r="AE57"/>
      <c r="AF57"/>
      <c r="AG57"/>
      <c r="AH57"/>
      <c r="AI57"/>
      <c r="AJ57"/>
      <c r="AK57"/>
    </row>
    <row r="58" spans="1:37" x14ac:dyDescent="0.25">
      <c r="A58" t="s">
        <v>19</v>
      </c>
      <c r="B58" t="s">
        <v>20</v>
      </c>
      <c r="C58">
        <v>0</v>
      </c>
      <c r="D58">
        <v>0</v>
      </c>
      <c r="E58">
        <v>0.77707999999999999</v>
      </c>
      <c r="F58">
        <v>0.72108000000000005</v>
      </c>
      <c r="G58">
        <v>0.83743000000000001</v>
      </c>
      <c r="H58" t="s">
        <v>5</v>
      </c>
      <c r="I58">
        <v>0.51609000000000005</v>
      </c>
      <c r="J58">
        <v>0.48515000000000003</v>
      </c>
      <c r="K58">
        <v>0.54901</v>
      </c>
      <c r="L58" t="s">
        <v>5</v>
      </c>
      <c r="M58"/>
      <c r="N58" t="s">
        <v>4</v>
      </c>
      <c r="O58">
        <v>5182</v>
      </c>
      <c r="P58">
        <v>12.2712</v>
      </c>
      <c r="Q58" t="s">
        <v>4</v>
      </c>
      <c r="R58" t="s">
        <v>4</v>
      </c>
      <c r="S58" t="s">
        <v>4</v>
      </c>
      <c r="T58" t="s">
        <v>4</v>
      </c>
      <c r="U58" t="s">
        <v>4</v>
      </c>
      <c r="V58" t="s">
        <v>4</v>
      </c>
      <c r="W58" t="s">
        <v>4</v>
      </c>
      <c r="X58" t="s">
        <v>4</v>
      </c>
      <c r="Y58" t="s">
        <v>4</v>
      </c>
      <c r="Z58" t="s">
        <v>4</v>
      </c>
      <c r="AA58" t="s">
        <v>4</v>
      </c>
      <c r="AB58" t="s">
        <v>4</v>
      </c>
      <c r="AC58"/>
      <c r="AD58"/>
      <c r="AE58"/>
      <c r="AF58"/>
      <c r="AG58"/>
      <c r="AH58"/>
      <c r="AI58"/>
      <c r="AJ58"/>
      <c r="AK58"/>
    </row>
    <row r="59" spans="1:37" x14ac:dyDescent="0.25">
      <c r="A59" t="s">
        <v>21</v>
      </c>
      <c r="B59" t="s">
        <v>22</v>
      </c>
      <c r="C59" t="s">
        <v>22</v>
      </c>
      <c r="D59">
        <v>0</v>
      </c>
      <c r="E59" t="s">
        <v>4</v>
      </c>
      <c r="F59" t="s">
        <v>4</v>
      </c>
      <c r="G59" t="s">
        <v>4</v>
      </c>
      <c r="H59" t="s">
        <v>4</v>
      </c>
      <c r="I59" t="s">
        <v>4</v>
      </c>
      <c r="J59" t="s">
        <v>4</v>
      </c>
      <c r="K59" t="s">
        <v>4</v>
      </c>
      <c r="L59" t="s">
        <v>4</v>
      </c>
      <c r="M59"/>
      <c r="N59" t="s">
        <v>4</v>
      </c>
      <c r="O59">
        <v>19158</v>
      </c>
      <c r="P59">
        <v>45.366900000000001</v>
      </c>
      <c r="Q59" t="s">
        <v>4</v>
      </c>
      <c r="R59" t="s">
        <v>4</v>
      </c>
      <c r="S59" t="s">
        <v>4</v>
      </c>
      <c r="T59" t="s">
        <v>4</v>
      </c>
      <c r="U59" t="s">
        <v>4</v>
      </c>
      <c r="V59" t="s">
        <v>4</v>
      </c>
      <c r="W59" t="s">
        <v>4</v>
      </c>
      <c r="X59" t="s">
        <v>4</v>
      </c>
      <c r="Y59" t="s">
        <v>4</v>
      </c>
      <c r="Z59" t="s">
        <v>4</v>
      </c>
      <c r="AA59" t="s">
        <v>4</v>
      </c>
      <c r="AB59" t="s">
        <v>4</v>
      </c>
      <c r="AC59"/>
      <c r="AD59"/>
      <c r="AE59"/>
      <c r="AF59"/>
      <c r="AG59"/>
      <c r="AH59"/>
      <c r="AI59"/>
      <c r="AJ59"/>
      <c r="AK59"/>
    </row>
    <row r="60" spans="1:37" x14ac:dyDescent="0.25">
      <c r="A60" t="s">
        <v>21</v>
      </c>
      <c r="B60" t="s">
        <v>23</v>
      </c>
      <c r="C60" t="s">
        <v>22</v>
      </c>
      <c r="D60">
        <v>0</v>
      </c>
      <c r="E60">
        <v>0.55545</v>
      </c>
      <c r="F60">
        <v>0.52583000000000002</v>
      </c>
      <c r="G60">
        <v>0.58674000000000004</v>
      </c>
      <c r="H60" t="s">
        <v>5</v>
      </c>
      <c r="I60">
        <v>0.43532999999999999</v>
      </c>
      <c r="J60">
        <v>0.41765999999999998</v>
      </c>
      <c r="K60">
        <v>0.45376</v>
      </c>
      <c r="L60" t="s">
        <v>5</v>
      </c>
      <c r="M60">
        <v>13</v>
      </c>
      <c r="N60">
        <v>42229</v>
      </c>
      <c r="O60">
        <v>20779</v>
      </c>
      <c r="P60">
        <v>49.205500000000001</v>
      </c>
      <c r="Q60" t="s">
        <v>4</v>
      </c>
      <c r="R60" t="s">
        <v>4</v>
      </c>
      <c r="S60" t="s">
        <v>4</v>
      </c>
      <c r="T60" t="s">
        <v>4</v>
      </c>
      <c r="U60" t="s">
        <v>4</v>
      </c>
      <c r="V60" t="s">
        <v>4</v>
      </c>
      <c r="W60" t="s">
        <v>4</v>
      </c>
      <c r="X60" t="s">
        <v>4</v>
      </c>
      <c r="Y60" t="s">
        <v>4</v>
      </c>
      <c r="Z60" t="s">
        <v>4</v>
      </c>
      <c r="AA60" t="s">
        <v>4</v>
      </c>
      <c r="AB60" t="s">
        <v>4</v>
      </c>
      <c r="AC60"/>
      <c r="AD60"/>
      <c r="AE60"/>
      <c r="AF60"/>
      <c r="AG60"/>
      <c r="AH60"/>
      <c r="AI60"/>
      <c r="AJ60"/>
      <c r="AK60"/>
    </row>
    <row r="61" spans="1:37" x14ac:dyDescent="0.25">
      <c r="A61" t="s">
        <v>21</v>
      </c>
      <c r="B61" t="s">
        <v>24</v>
      </c>
      <c r="C61" t="s">
        <v>22</v>
      </c>
      <c r="D61">
        <v>0</v>
      </c>
      <c r="E61">
        <v>1.02003</v>
      </c>
      <c r="F61">
        <v>0.91234999999999999</v>
      </c>
      <c r="G61">
        <v>1.1404099999999999</v>
      </c>
      <c r="H61">
        <v>0.72750000000000004</v>
      </c>
      <c r="I61">
        <v>1.03793</v>
      </c>
      <c r="J61">
        <v>0.94259999999999999</v>
      </c>
      <c r="K61">
        <v>1.1429</v>
      </c>
      <c r="L61">
        <v>0.44879999999999998</v>
      </c>
      <c r="M61"/>
      <c r="N61" t="s">
        <v>4</v>
      </c>
      <c r="O61">
        <v>2292</v>
      </c>
      <c r="P61">
        <v>5.4275000000000002</v>
      </c>
      <c r="Q61" t="s">
        <v>4</v>
      </c>
      <c r="R61" t="s">
        <v>4</v>
      </c>
      <c r="S61" t="s">
        <v>4</v>
      </c>
      <c r="T61" t="s">
        <v>4</v>
      </c>
      <c r="U61" t="s">
        <v>4</v>
      </c>
      <c r="V61" t="s">
        <v>4</v>
      </c>
      <c r="W61" t="s">
        <v>4</v>
      </c>
      <c r="X61" t="s">
        <v>4</v>
      </c>
      <c r="Y61" t="s">
        <v>4</v>
      </c>
      <c r="Z61" t="s">
        <v>4</v>
      </c>
      <c r="AA61" t="s">
        <v>4</v>
      </c>
      <c r="AB61" t="s">
        <v>4</v>
      </c>
      <c r="AC61"/>
      <c r="AD61"/>
      <c r="AE61"/>
      <c r="AF61"/>
      <c r="AG61"/>
      <c r="AH61"/>
      <c r="AI61"/>
      <c r="AJ61"/>
      <c r="AK61"/>
    </row>
    <row r="62" spans="1:37" x14ac:dyDescent="0.25">
      <c r="A62" t="s">
        <v>50</v>
      </c>
      <c r="B62"/>
      <c r="C62"/>
      <c r="D62">
        <v>0</v>
      </c>
      <c r="E62">
        <v>1.01536</v>
      </c>
      <c r="F62">
        <v>0.98907</v>
      </c>
      <c r="G62">
        <v>1.0423500000000001</v>
      </c>
      <c r="H62">
        <v>0.25480000000000003</v>
      </c>
      <c r="I62">
        <v>0.92105999999999999</v>
      </c>
      <c r="J62">
        <v>0.90324000000000004</v>
      </c>
      <c r="K62">
        <v>0.93923000000000001</v>
      </c>
      <c r="L62" t="s">
        <v>5</v>
      </c>
      <c r="M62"/>
      <c r="N62">
        <v>42229</v>
      </c>
      <c r="O62" t="s">
        <v>4</v>
      </c>
      <c r="P62" t="s">
        <v>4</v>
      </c>
      <c r="Q62">
        <v>0</v>
      </c>
      <c r="R62">
        <v>1</v>
      </c>
      <c r="S62">
        <v>4.7044300000000003</v>
      </c>
      <c r="T62">
        <v>3.2631399999999999</v>
      </c>
      <c r="U62">
        <v>2.0404499999999999</v>
      </c>
      <c r="V62">
        <v>1.0918000000000001</v>
      </c>
      <c r="W62">
        <v>0.38869999999999999</v>
      </c>
      <c r="X62">
        <v>-0.11237999999999999</v>
      </c>
      <c r="Y62">
        <v>-0.60104000000000002</v>
      </c>
      <c r="Z62">
        <v>-1.29427</v>
      </c>
      <c r="AA62">
        <v>-2.06508</v>
      </c>
      <c r="AB62">
        <v>-5.9016000000000002</v>
      </c>
      <c r="AC62"/>
      <c r="AD62"/>
      <c r="AE62"/>
      <c r="AF62"/>
      <c r="AG62"/>
      <c r="AH62"/>
      <c r="AI62"/>
      <c r="AJ62"/>
      <c r="AK62"/>
    </row>
    <row r="63" spans="1:37" x14ac:dyDescent="0.25">
      <c r="A63" t="s">
        <v>51</v>
      </c>
      <c r="B63" t="s">
        <v>52</v>
      </c>
      <c r="C63" t="s">
        <v>53</v>
      </c>
      <c r="D63">
        <v>0</v>
      </c>
      <c r="E63">
        <v>0.93376999999999999</v>
      </c>
      <c r="F63">
        <v>0.89288000000000001</v>
      </c>
      <c r="G63">
        <v>0.97653999999999996</v>
      </c>
      <c r="H63">
        <v>2.7000000000000001E-3</v>
      </c>
      <c r="I63">
        <v>0.88609000000000004</v>
      </c>
      <c r="J63">
        <v>0.85192999999999997</v>
      </c>
      <c r="K63">
        <v>0.92162999999999995</v>
      </c>
      <c r="L63" t="s">
        <v>5</v>
      </c>
      <c r="M63">
        <v>13</v>
      </c>
      <c r="N63">
        <v>42229</v>
      </c>
      <c r="O63">
        <v>22009</v>
      </c>
      <c r="P63">
        <v>52.118200000000002</v>
      </c>
      <c r="Q63" t="s">
        <v>4</v>
      </c>
      <c r="R63" t="s">
        <v>4</v>
      </c>
      <c r="S63" t="s">
        <v>4</v>
      </c>
      <c r="T63" t="s">
        <v>4</v>
      </c>
      <c r="U63" t="s">
        <v>4</v>
      </c>
      <c r="V63" t="s">
        <v>4</v>
      </c>
      <c r="W63" t="s">
        <v>4</v>
      </c>
      <c r="X63" t="s">
        <v>4</v>
      </c>
      <c r="Y63" t="s">
        <v>4</v>
      </c>
      <c r="Z63" t="s">
        <v>4</v>
      </c>
      <c r="AA63" t="s">
        <v>4</v>
      </c>
      <c r="AB63" t="s">
        <v>4</v>
      </c>
      <c r="AC63"/>
      <c r="AD63"/>
      <c r="AE63"/>
      <c r="AF63"/>
      <c r="AG63"/>
      <c r="AH63"/>
      <c r="AI63"/>
      <c r="AJ63"/>
      <c r="AK63"/>
    </row>
    <row r="64" spans="1:37" x14ac:dyDescent="0.25">
      <c r="A64" t="s">
        <v>51</v>
      </c>
      <c r="B64" t="s">
        <v>53</v>
      </c>
      <c r="C64" t="s">
        <v>53</v>
      </c>
      <c r="D64">
        <v>0</v>
      </c>
      <c r="E64" t="s">
        <v>4</v>
      </c>
      <c r="F64" t="s">
        <v>4</v>
      </c>
      <c r="G64" t="s">
        <v>4</v>
      </c>
      <c r="H64" t="s">
        <v>4</v>
      </c>
      <c r="I64" t="s">
        <v>4</v>
      </c>
      <c r="J64" t="s">
        <v>4</v>
      </c>
      <c r="K64" t="s">
        <v>4</v>
      </c>
      <c r="L64" t="s">
        <v>4</v>
      </c>
      <c r="M64"/>
      <c r="N64" t="s">
        <v>4</v>
      </c>
      <c r="O64">
        <v>20220</v>
      </c>
      <c r="P64">
        <v>47.881799999999998</v>
      </c>
      <c r="Q64" t="s">
        <v>4</v>
      </c>
      <c r="R64" t="s">
        <v>4</v>
      </c>
      <c r="S64" t="s">
        <v>4</v>
      </c>
      <c r="T64" t="s">
        <v>4</v>
      </c>
      <c r="U64" t="s">
        <v>4</v>
      </c>
      <c r="V64" t="s">
        <v>4</v>
      </c>
      <c r="W64" t="s">
        <v>4</v>
      </c>
      <c r="X64" t="s">
        <v>4</v>
      </c>
      <c r="Y64" t="s">
        <v>4</v>
      </c>
      <c r="Z64" t="s">
        <v>4</v>
      </c>
      <c r="AA64" t="s">
        <v>4</v>
      </c>
      <c r="AB64" t="s">
        <v>4</v>
      </c>
      <c r="AC64"/>
      <c r="AD64"/>
      <c r="AE64"/>
      <c r="AF64"/>
      <c r="AG64"/>
      <c r="AH64"/>
      <c r="AI64"/>
      <c r="AJ64"/>
      <c r="AK64"/>
    </row>
    <row r="65" spans="1:37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</row>
    <row r="66" spans="1:37" x14ac:dyDescent="0.25">
      <c r="A66" t="s">
        <v>135</v>
      </c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</row>
    <row r="67" spans="1:37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83"/>
  <sheetViews>
    <sheetView zoomScale="70" zoomScaleNormal="70" workbookViewId="0">
      <selection activeCell="A4" sqref="A4:AK83"/>
    </sheetView>
  </sheetViews>
  <sheetFormatPr defaultRowHeight="15" x14ac:dyDescent="0.25"/>
  <cols>
    <col min="1" max="3" width="17.42578125" style="9" customWidth="1"/>
    <col min="4" max="16384" width="9.140625" style="9"/>
  </cols>
  <sheetData>
    <row r="1" spans="1:37" customFormat="1" ht="12.75" x14ac:dyDescent="0.2">
      <c r="A1" t="s">
        <v>27</v>
      </c>
      <c r="B1" s="7" t="s">
        <v>133</v>
      </c>
    </row>
    <row r="2" spans="1:37" customFormat="1" ht="12.75" x14ac:dyDescent="0.2">
      <c r="A2" t="s">
        <v>28</v>
      </c>
      <c r="B2" s="8">
        <v>43988</v>
      </c>
    </row>
    <row r="3" spans="1:37" customFormat="1" ht="12.75" x14ac:dyDescent="0.2"/>
    <row r="4" spans="1:37" x14ac:dyDescent="0.25">
      <c r="A4" s="73" t="s">
        <v>137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x14ac:dyDescent="0.25">
      <c r="A5" t="s">
        <v>29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x14ac:dyDescent="0.25">
      <c r="A7" t="s">
        <v>30</v>
      </c>
      <c r="B7" t="s">
        <v>3</v>
      </c>
      <c r="C7" t="s">
        <v>31</v>
      </c>
      <c r="D7" t="s">
        <v>32</v>
      </c>
      <c r="E7" t="s">
        <v>33</v>
      </c>
      <c r="F7" t="s">
        <v>34</v>
      </c>
      <c r="G7" t="s">
        <v>35</v>
      </c>
      <c r="H7" t="s">
        <v>36</v>
      </c>
      <c r="I7" t="s">
        <v>37</v>
      </c>
      <c r="J7" t="s">
        <v>38</v>
      </c>
      <c r="K7" t="s">
        <v>39</v>
      </c>
      <c r="L7" t="s">
        <v>40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x14ac:dyDescent="0.25">
      <c r="A8" t="s">
        <v>41</v>
      </c>
      <c r="B8"/>
      <c r="C8"/>
      <c r="D8">
        <v>0</v>
      </c>
      <c r="E8">
        <v>0.95435000000000003</v>
      </c>
      <c r="F8">
        <v>0.86195999999999995</v>
      </c>
      <c r="G8">
        <v>1.0566500000000001</v>
      </c>
      <c r="H8">
        <v>0.36849999999999999</v>
      </c>
      <c r="I8">
        <v>0.94372999999999996</v>
      </c>
      <c r="J8">
        <v>0.90964</v>
      </c>
      <c r="K8">
        <v>0.97909999999999997</v>
      </c>
      <c r="L8">
        <v>2E-3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x14ac:dyDescent="0.25">
      <c r="A9" t="s">
        <v>6</v>
      </c>
      <c r="B9" t="s">
        <v>42</v>
      </c>
      <c r="C9" t="s">
        <v>43</v>
      </c>
      <c r="D9">
        <v>0</v>
      </c>
      <c r="E9">
        <v>0.97158999999999995</v>
      </c>
      <c r="F9">
        <v>0.79308000000000001</v>
      </c>
      <c r="G9">
        <v>1.1902699999999999</v>
      </c>
      <c r="H9">
        <v>0.78080000000000005</v>
      </c>
      <c r="I9">
        <v>1.18788</v>
      </c>
      <c r="J9">
        <v>1.1006800000000001</v>
      </c>
      <c r="K9">
        <v>1.28199</v>
      </c>
      <c r="L9" t="s">
        <v>5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x14ac:dyDescent="0.25">
      <c r="A10" t="s">
        <v>7</v>
      </c>
      <c r="B10" t="s">
        <v>44</v>
      </c>
      <c r="C10" t="s">
        <v>45</v>
      </c>
      <c r="D10">
        <v>0</v>
      </c>
      <c r="E10">
        <v>0.67161999999999999</v>
      </c>
      <c r="F10">
        <v>0.45850999999999997</v>
      </c>
      <c r="G10">
        <v>0.98377000000000003</v>
      </c>
      <c r="H10">
        <v>4.1000000000000002E-2</v>
      </c>
      <c r="I10">
        <v>0.88097999999999999</v>
      </c>
      <c r="J10">
        <v>0.73329999999999995</v>
      </c>
      <c r="K10">
        <v>1.0583899999999999</v>
      </c>
      <c r="L10">
        <v>0.17580000000000001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x14ac:dyDescent="0.25">
      <c r="A11" t="s">
        <v>7</v>
      </c>
      <c r="B11" t="s">
        <v>46</v>
      </c>
      <c r="C11" t="s">
        <v>45</v>
      </c>
      <c r="D11">
        <v>0</v>
      </c>
      <c r="E11">
        <v>0.40216000000000002</v>
      </c>
      <c r="F11">
        <v>0.27202999999999999</v>
      </c>
      <c r="G11">
        <v>0.59453999999999996</v>
      </c>
      <c r="H11" t="s">
        <v>5</v>
      </c>
      <c r="I11">
        <v>0.33163999999999999</v>
      </c>
      <c r="J11">
        <v>0.27509</v>
      </c>
      <c r="K11">
        <v>0.39979999999999999</v>
      </c>
      <c r="L11" t="s">
        <v>5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1:37" x14ac:dyDescent="0.25">
      <c r="A12" t="s">
        <v>7</v>
      </c>
      <c r="B12" t="s">
        <v>47</v>
      </c>
      <c r="C12" t="s">
        <v>45</v>
      </c>
      <c r="D12">
        <v>0</v>
      </c>
      <c r="E12">
        <v>1.3180000000000001</v>
      </c>
      <c r="F12">
        <v>0.99924000000000002</v>
      </c>
      <c r="G12">
        <v>1.7384599999999999</v>
      </c>
      <c r="H12">
        <v>5.0599999999999999E-2</v>
      </c>
      <c r="I12">
        <v>2.2588599999999999</v>
      </c>
      <c r="J12">
        <v>2.03931</v>
      </c>
      <c r="K12">
        <v>2.5020600000000002</v>
      </c>
      <c r="L12" t="s">
        <v>5</v>
      </c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</row>
    <row r="13" spans="1:37" x14ac:dyDescent="0.25">
      <c r="A13" t="s">
        <v>7</v>
      </c>
      <c r="B13" t="s">
        <v>48</v>
      </c>
      <c r="C13" t="s">
        <v>45</v>
      </c>
      <c r="D13">
        <v>0</v>
      </c>
      <c r="E13">
        <v>0.70140999999999998</v>
      </c>
      <c r="F13">
        <v>0.52434999999999998</v>
      </c>
      <c r="G13">
        <v>0.93827000000000005</v>
      </c>
      <c r="H13">
        <v>1.6899999999999998E-2</v>
      </c>
      <c r="I13">
        <v>0.72067999999999999</v>
      </c>
      <c r="J13">
        <v>0.63868000000000003</v>
      </c>
      <c r="K13">
        <v>0.81320000000000003</v>
      </c>
      <c r="L13" t="s">
        <v>5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1:37" x14ac:dyDescent="0.25">
      <c r="A14" t="s">
        <v>8</v>
      </c>
      <c r="B14" t="s">
        <v>10</v>
      </c>
      <c r="C14" t="s">
        <v>9</v>
      </c>
      <c r="D14">
        <v>0</v>
      </c>
      <c r="E14">
        <v>0.89117999999999997</v>
      </c>
      <c r="F14">
        <v>0.72767000000000004</v>
      </c>
      <c r="G14">
        <v>1.0914299999999999</v>
      </c>
      <c r="H14">
        <v>0.26529999999999998</v>
      </c>
      <c r="I14">
        <v>1.3222499999999999</v>
      </c>
      <c r="J14">
        <v>1.22803</v>
      </c>
      <c r="K14">
        <v>1.4237</v>
      </c>
      <c r="L14" t="s">
        <v>5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x14ac:dyDescent="0.25">
      <c r="A15" t="s">
        <v>11</v>
      </c>
      <c r="B15">
        <v>1</v>
      </c>
      <c r="C15">
        <v>0</v>
      </c>
      <c r="D15">
        <v>0</v>
      </c>
      <c r="E15">
        <v>1.14547</v>
      </c>
      <c r="F15">
        <v>0.89846999999999999</v>
      </c>
      <c r="G15">
        <v>1.4603900000000001</v>
      </c>
      <c r="H15">
        <v>0.27310000000000001</v>
      </c>
      <c r="I15">
        <v>0.59284999999999999</v>
      </c>
      <c r="J15">
        <v>0.54788999999999999</v>
      </c>
      <c r="K15">
        <v>0.64149999999999996</v>
      </c>
      <c r="L15" t="s">
        <v>5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x14ac:dyDescent="0.25">
      <c r="A16" t="s">
        <v>12</v>
      </c>
      <c r="B16" t="s">
        <v>14</v>
      </c>
      <c r="C16" t="s">
        <v>13</v>
      </c>
      <c r="D16">
        <v>0</v>
      </c>
      <c r="E16">
        <v>0.94281999999999999</v>
      </c>
      <c r="F16">
        <v>0.72804999999999997</v>
      </c>
      <c r="G16">
        <v>1.22095</v>
      </c>
      <c r="H16">
        <v>0.65529999999999999</v>
      </c>
      <c r="I16">
        <v>1.0551200000000001</v>
      </c>
      <c r="J16">
        <v>0.95940999999999999</v>
      </c>
      <c r="K16">
        <v>1.1603699999999999</v>
      </c>
      <c r="L16">
        <v>0.26879999999999998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x14ac:dyDescent="0.25">
      <c r="A17" t="s">
        <v>49</v>
      </c>
      <c r="B17"/>
      <c r="C17"/>
      <c r="D17">
        <v>0</v>
      </c>
      <c r="E17">
        <v>1.17699</v>
      </c>
      <c r="F17">
        <v>1.04406</v>
      </c>
      <c r="G17">
        <v>1.3268599999999999</v>
      </c>
      <c r="H17">
        <v>7.7000000000000002E-3</v>
      </c>
      <c r="I17">
        <v>1.3660399999999999</v>
      </c>
      <c r="J17">
        <v>1.3126100000000001</v>
      </c>
      <c r="K17">
        <v>1.4216500000000001</v>
      </c>
      <c r="L17" t="s">
        <v>5</v>
      </c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x14ac:dyDescent="0.25">
      <c r="A18" t="s">
        <v>67</v>
      </c>
      <c r="B18">
        <v>1</v>
      </c>
      <c r="C18">
        <v>0</v>
      </c>
      <c r="D18">
        <v>0</v>
      </c>
      <c r="E18">
        <v>0.59916000000000003</v>
      </c>
      <c r="F18">
        <v>0.43996000000000002</v>
      </c>
      <c r="G18">
        <v>0.81596999999999997</v>
      </c>
      <c r="H18">
        <v>1.1999999999999999E-3</v>
      </c>
      <c r="I18">
        <v>0.62488999999999995</v>
      </c>
      <c r="J18">
        <v>0.57823999999999998</v>
      </c>
      <c r="K18">
        <v>0.67532000000000003</v>
      </c>
      <c r="L18" t="s">
        <v>5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x14ac:dyDescent="0.25">
      <c r="A19" t="s">
        <v>15</v>
      </c>
      <c r="B19">
        <v>0</v>
      </c>
      <c r="C19" s="74">
        <v>44118</v>
      </c>
      <c r="D19">
        <v>0</v>
      </c>
      <c r="E19">
        <v>0.37852000000000002</v>
      </c>
      <c r="F19">
        <v>0.31505</v>
      </c>
      <c r="G19">
        <v>0.45478000000000002</v>
      </c>
      <c r="H19" t="s">
        <v>5</v>
      </c>
      <c r="I19">
        <v>0.40051999999999999</v>
      </c>
      <c r="J19">
        <v>0.34477999999999998</v>
      </c>
      <c r="K19">
        <v>0.46528000000000003</v>
      </c>
      <c r="L19" t="s">
        <v>5</v>
      </c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x14ac:dyDescent="0.25">
      <c r="A20" t="s">
        <v>15</v>
      </c>
      <c r="B20" s="74">
        <v>43834</v>
      </c>
      <c r="C20" s="74">
        <v>44118</v>
      </c>
      <c r="D20">
        <v>0</v>
      </c>
      <c r="E20">
        <v>0.66678000000000004</v>
      </c>
      <c r="F20">
        <v>0.58443000000000001</v>
      </c>
      <c r="G20">
        <v>0.76073999999999997</v>
      </c>
      <c r="H20" t="s">
        <v>5</v>
      </c>
      <c r="I20">
        <v>0.70938999999999997</v>
      </c>
      <c r="J20">
        <v>0.63670000000000004</v>
      </c>
      <c r="K20">
        <v>0.79037999999999997</v>
      </c>
      <c r="L20" t="s">
        <v>5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x14ac:dyDescent="0.25">
      <c r="A21" t="s">
        <v>15</v>
      </c>
      <c r="B21" s="74">
        <v>43960</v>
      </c>
      <c r="C21" s="74">
        <v>44118</v>
      </c>
      <c r="D21">
        <v>0</v>
      </c>
      <c r="E21">
        <v>0.90854000000000001</v>
      </c>
      <c r="F21">
        <v>0.79203000000000001</v>
      </c>
      <c r="G21">
        <v>1.0422</v>
      </c>
      <c r="H21">
        <v>0.17080000000000001</v>
      </c>
      <c r="I21">
        <v>0.97848000000000002</v>
      </c>
      <c r="J21">
        <v>0.86961999999999995</v>
      </c>
      <c r="K21">
        <v>1.1009599999999999</v>
      </c>
      <c r="L21">
        <v>0.7177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x14ac:dyDescent="0.25">
      <c r="A22" t="s">
        <v>18</v>
      </c>
      <c r="B22" t="s">
        <v>42</v>
      </c>
      <c r="C22" t="s">
        <v>43</v>
      </c>
      <c r="D22">
        <v>0</v>
      </c>
      <c r="E22">
        <v>1.0840700000000001</v>
      </c>
      <c r="F22">
        <v>0.99356999999999995</v>
      </c>
      <c r="G22">
        <v>1.1828000000000001</v>
      </c>
      <c r="H22">
        <v>6.9500000000000006E-2</v>
      </c>
      <c r="I22">
        <v>1.03613</v>
      </c>
      <c r="J22">
        <v>0.96216999999999997</v>
      </c>
      <c r="K22">
        <v>1.1157699999999999</v>
      </c>
      <c r="L22">
        <v>0.34760000000000002</v>
      </c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</row>
    <row r="23" spans="1:37" x14ac:dyDescent="0.25">
      <c r="A23" t="s">
        <v>19</v>
      </c>
      <c r="B23">
        <v>1</v>
      </c>
      <c r="C23">
        <v>0</v>
      </c>
      <c r="D23">
        <v>0</v>
      </c>
      <c r="E23">
        <v>0.82038</v>
      </c>
      <c r="F23">
        <v>0.74002999999999997</v>
      </c>
      <c r="G23">
        <v>0.90944999999999998</v>
      </c>
      <c r="H23">
        <v>2.0000000000000001E-4</v>
      </c>
      <c r="I23">
        <v>0.78749000000000002</v>
      </c>
      <c r="J23">
        <v>0.72250000000000003</v>
      </c>
      <c r="K23">
        <v>0.85831999999999997</v>
      </c>
      <c r="L23" t="s">
        <v>5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1:37" x14ac:dyDescent="0.25">
      <c r="A24" t="s">
        <v>19</v>
      </c>
      <c r="B24">
        <v>2</v>
      </c>
      <c r="C24">
        <v>0</v>
      </c>
      <c r="D24">
        <v>0</v>
      </c>
      <c r="E24">
        <v>0.67993999999999999</v>
      </c>
      <c r="F24">
        <v>0.46977000000000002</v>
      </c>
      <c r="G24">
        <v>0.98414000000000001</v>
      </c>
      <c r="H24">
        <v>4.0899999999999999E-2</v>
      </c>
      <c r="I24">
        <v>0.46418999999999999</v>
      </c>
      <c r="J24">
        <v>0.34188000000000002</v>
      </c>
      <c r="K24">
        <v>0.63026000000000004</v>
      </c>
      <c r="L24" t="s">
        <v>5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1:37" x14ac:dyDescent="0.25">
      <c r="A25" t="s">
        <v>19</v>
      </c>
      <c r="B25" t="s">
        <v>20</v>
      </c>
      <c r="C25">
        <v>0</v>
      </c>
      <c r="D25">
        <v>0</v>
      </c>
      <c r="E25">
        <v>0.80166000000000004</v>
      </c>
      <c r="F25">
        <v>0.52059</v>
      </c>
      <c r="G25">
        <v>1.2344599999999999</v>
      </c>
      <c r="H25">
        <v>0.3155</v>
      </c>
      <c r="I25">
        <v>0.53105999999999998</v>
      </c>
      <c r="J25">
        <v>0.36906</v>
      </c>
      <c r="K25">
        <v>0.76417000000000002</v>
      </c>
      <c r="L25">
        <v>6.9999999999999999E-4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x14ac:dyDescent="0.25">
      <c r="A26" t="s">
        <v>21</v>
      </c>
      <c r="B26" t="s">
        <v>23</v>
      </c>
      <c r="C26" t="s">
        <v>22</v>
      </c>
      <c r="D26">
        <v>0</v>
      </c>
      <c r="E26">
        <v>0.57011999999999996</v>
      </c>
      <c r="F26">
        <v>0.51115999999999995</v>
      </c>
      <c r="G26">
        <v>0.63587000000000005</v>
      </c>
      <c r="H26" t="s">
        <v>5</v>
      </c>
      <c r="I26">
        <v>0.58869000000000005</v>
      </c>
      <c r="J26">
        <v>0.54456000000000004</v>
      </c>
      <c r="K26">
        <v>0.63639000000000001</v>
      </c>
      <c r="L26" t="s">
        <v>5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1:37" x14ac:dyDescent="0.25">
      <c r="A27" t="s">
        <v>21</v>
      </c>
      <c r="B27" t="s">
        <v>24</v>
      </c>
      <c r="C27" t="s">
        <v>22</v>
      </c>
      <c r="D27">
        <v>0</v>
      </c>
      <c r="E27">
        <v>0.77702000000000004</v>
      </c>
      <c r="F27">
        <v>0.65342</v>
      </c>
      <c r="G27">
        <v>0.92400000000000004</v>
      </c>
      <c r="H27">
        <v>4.3E-3</v>
      </c>
      <c r="I27">
        <v>0.76134999999999997</v>
      </c>
      <c r="J27">
        <v>0.66417000000000004</v>
      </c>
      <c r="K27">
        <v>0.87273999999999996</v>
      </c>
      <c r="L27" t="s">
        <v>5</v>
      </c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</row>
    <row r="28" spans="1:37" x14ac:dyDescent="0.25">
      <c r="A28" t="s">
        <v>68</v>
      </c>
      <c r="B28">
        <v>2</v>
      </c>
      <c r="C28">
        <v>1</v>
      </c>
      <c r="D28">
        <v>0</v>
      </c>
      <c r="E28">
        <v>1.0062199999999999</v>
      </c>
      <c r="F28">
        <v>0.90103999999999995</v>
      </c>
      <c r="G28">
        <v>1.12368</v>
      </c>
      <c r="H28">
        <v>0.9123</v>
      </c>
      <c r="I28">
        <v>1.06504</v>
      </c>
      <c r="J28">
        <v>0.96947000000000005</v>
      </c>
      <c r="K28">
        <v>1.17004</v>
      </c>
      <c r="L28">
        <v>0.189</v>
      </c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1:37" x14ac:dyDescent="0.25">
      <c r="A29" t="s">
        <v>68</v>
      </c>
      <c r="B29">
        <v>3</v>
      </c>
      <c r="C29">
        <v>1</v>
      </c>
      <c r="D29">
        <v>0</v>
      </c>
      <c r="E29">
        <v>0.99528000000000005</v>
      </c>
      <c r="F29">
        <v>0.87268999999999997</v>
      </c>
      <c r="G29">
        <v>1.1350899999999999</v>
      </c>
      <c r="H29">
        <v>0.94379999999999997</v>
      </c>
      <c r="I29">
        <v>1.0587500000000001</v>
      </c>
      <c r="J29">
        <v>0.94816</v>
      </c>
      <c r="K29">
        <v>1.18222</v>
      </c>
      <c r="L29">
        <v>0.3105</v>
      </c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1:37" x14ac:dyDescent="0.25">
      <c r="A30" t="s">
        <v>68</v>
      </c>
      <c r="B30" t="s">
        <v>69</v>
      </c>
      <c r="C30">
        <v>1</v>
      </c>
      <c r="D30">
        <v>0</v>
      </c>
      <c r="E30">
        <v>0.98441999999999996</v>
      </c>
      <c r="F30">
        <v>0.84458999999999995</v>
      </c>
      <c r="G30">
        <v>1.1474</v>
      </c>
      <c r="H30">
        <v>0.84079999999999999</v>
      </c>
      <c r="I30">
        <v>0.90673999999999999</v>
      </c>
      <c r="J30">
        <v>0.80239000000000005</v>
      </c>
      <c r="K30">
        <v>1.0246599999999999</v>
      </c>
      <c r="L30">
        <v>0.11650000000000001</v>
      </c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1:37" x14ac:dyDescent="0.25">
      <c r="A31" t="s">
        <v>70</v>
      </c>
      <c r="B31">
        <v>1</v>
      </c>
      <c r="C31">
        <v>0</v>
      </c>
      <c r="D31">
        <v>0</v>
      </c>
      <c r="E31">
        <v>1.1588000000000001</v>
      </c>
      <c r="F31">
        <v>0.88704000000000005</v>
      </c>
      <c r="G31">
        <v>1.5138100000000001</v>
      </c>
      <c r="H31">
        <v>0.2797</v>
      </c>
      <c r="I31">
        <v>1.02536</v>
      </c>
      <c r="J31">
        <v>0.82957000000000003</v>
      </c>
      <c r="K31">
        <v>1.26736</v>
      </c>
      <c r="L31">
        <v>0.81679999999999997</v>
      </c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1:37" x14ac:dyDescent="0.25">
      <c r="A32" t="s">
        <v>50</v>
      </c>
      <c r="B32"/>
      <c r="C32"/>
      <c r="D32">
        <v>0</v>
      </c>
      <c r="E32">
        <v>0.95657000000000003</v>
      </c>
      <c r="F32">
        <v>0.90659999999999996</v>
      </c>
      <c r="G32">
        <v>1.00929</v>
      </c>
      <c r="H32">
        <v>0.1047</v>
      </c>
      <c r="I32">
        <v>0.79737999999999998</v>
      </c>
      <c r="J32">
        <v>0.76853000000000005</v>
      </c>
      <c r="K32">
        <v>0.82730999999999999</v>
      </c>
      <c r="L32" t="s">
        <v>5</v>
      </c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1:37" x14ac:dyDescent="0.25">
      <c r="A33" t="s">
        <v>51</v>
      </c>
      <c r="B33" t="s">
        <v>52</v>
      </c>
      <c r="C33" t="s">
        <v>53</v>
      </c>
      <c r="D33">
        <v>0</v>
      </c>
      <c r="E33">
        <v>0.93481000000000003</v>
      </c>
      <c r="F33">
        <v>0.85638999999999998</v>
      </c>
      <c r="G33">
        <v>1.02041</v>
      </c>
      <c r="H33">
        <v>0.13150000000000001</v>
      </c>
      <c r="I33">
        <v>0.90988000000000002</v>
      </c>
      <c r="J33">
        <v>0.84492999999999996</v>
      </c>
      <c r="K33">
        <v>0.97982999999999998</v>
      </c>
      <c r="L33">
        <v>1.24E-2</v>
      </c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1:37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1:37" x14ac:dyDescent="0.25">
      <c r="A35" t="s">
        <v>138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</row>
    <row r="36" spans="1:37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</row>
    <row r="37" spans="1:37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</row>
    <row r="38" spans="1:37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</row>
    <row r="39" spans="1:37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</row>
    <row r="40" spans="1:37" x14ac:dyDescent="0.25">
      <c r="A40" s="73" t="s">
        <v>139</v>
      </c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</row>
    <row r="41" spans="1:37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</row>
    <row r="42" spans="1:37" x14ac:dyDescent="0.25">
      <c r="A42" t="s">
        <v>30</v>
      </c>
      <c r="B42" t="s">
        <v>3</v>
      </c>
      <c r="C42" t="s">
        <v>31</v>
      </c>
      <c r="D42" t="s">
        <v>32</v>
      </c>
      <c r="E42" t="s">
        <v>33</v>
      </c>
      <c r="F42" t="s">
        <v>34</v>
      </c>
      <c r="G42" t="s">
        <v>35</v>
      </c>
      <c r="H42" t="s">
        <v>36</v>
      </c>
      <c r="I42" t="s">
        <v>37</v>
      </c>
      <c r="J42" t="s">
        <v>38</v>
      </c>
      <c r="K42" t="s">
        <v>39</v>
      </c>
      <c r="L42" t="s">
        <v>40</v>
      </c>
      <c r="M42" t="s">
        <v>0</v>
      </c>
      <c r="N42" t="s">
        <v>1</v>
      </c>
      <c r="O42" t="s">
        <v>54</v>
      </c>
      <c r="P42" t="s">
        <v>2</v>
      </c>
      <c r="Q42" t="s">
        <v>55</v>
      </c>
      <c r="R42" t="s">
        <v>56</v>
      </c>
      <c r="S42" t="s">
        <v>57</v>
      </c>
      <c r="T42" t="s">
        <v>58</v>
      </c>
      <c r="U42" t="s">
        <v>59</v>
      </c>
      <c r="V42" t="s">
        <v>60</v>
      </c>
      <c r="W42" t="s">
        <v>61</v>
      </c>
      <c r="X42" t="s">
        <v>62</v>
      </c>
      <c r="Y42" t="s">
        <v>63</v>
      </c>
      <c r="Z42" t="s">
        <v>64</v>
      </c>
      <c r="AA42" t="s">
        <v>65</v>
      </c>
      <c r="AB42" t="s">
        <v>66</v>
      </c>
      <c r="AC42"/>
      <c r="AD42"/>
      <c r="AE42"/>
      <c r="AF42"/>
      <c r="AG42"/>
      <c r="AH42"/>
      <c r="AI42"/>
      <c r="AJ42"/>
      <c r="AK42"/>
    </row>
    <row r="43" spans="1:37" x14ac:dyDescent="0.25">
      <c r="A43" t="s">
        <v>41</v>
      </c>
      <c r="B43"/>
      <c r="C43"/>
      <c r="D43">
        <v>0</v>
      </c>
      <c r="E43">
        <v>0.95435000000000003</v>
      </c>
      <c r="F43">
        <v>0.86195999999999995</v>
      </c>
      <c r="G43">
        <v>1.0566500000000001</v>
      </c>
      <c r="H43">
        <v>0.36849999999999999</v>
      </c>
      <c r="I43">
        <v>0.94372999999999996</v>
      </c>
      <c r="J43">
        <v>0.90964</v>
      </c>
      <c r="K43">
        <v>0.97909999999999997</v>
      </c>
      <c r="L43">
        <v>2E-3</v>
      </c>
      <c r="M43"/>
      <c r="N43">
        <v>11896</v>
      </c>
      <c r="O43" t="s">
        <v>4</v>
      </c>
      <c r="P43" t="s">
        <v>4</v>
      </c>
      <c r="Q43">
        <v>0</v>
      </c>
      <c r="R43">
        <v>1</v>
      </c>
      <c r="S43">
        <v>2.98217</v>
      </c>
      <c r="T43">
        <v>2.98217</v>
      </c>
      <c r="U43">
        <v>1.8652599999999999</v>
      </c>
      <c r="V43">
        <v>1.43567</v>
      </c>
      <c r="W43">
        <v>0.57650999999999997</v>
      </c>
      <c r="X43">
        <v>-0.28266000000000002</v>
      </c>
      <c r="Y43">
        <v>-0.62633000000000005</v>
      </c>
      <c r="Z43">
        <v>-1.48549</v>
      </c>
      <c r="AA43">
        <v>-1.8291599999999999</v>
      </c>
      <c r="AB43">
        <v>-2.08691</v>
      </c>
      <c r="AC43"/>
      <c r="AD43"/>
      <c r="AE43"/>
      <c r="AF43"/>
      <c r="AG43"/>
      <c r="AH43"/>
      <c r="AI43"/>
      <c r="AJ43"/>
      <c r="AK43"/>
    </row>
    <row r="44" spans="1:37" x14ac:dyDescent="0.25">
      <c r="A44" t="s">
        <v>6</v>
      </c>
      <c r="B44" t="s">
        <v>42</v>
      </c>
      <c r="C44" t="s">
        <v>43</v>
      </c>
      <c r="D44">
        <v>0</v>
      </c>
      <c r="E44">
        <v>0.97158999999999995</v>
      </c>
      <c r="F44">
        <v>0.79308000000000001</v>
      </c>
      <c r="G44">
        <v>1.1902699999999999</v>
      </c>
      <c r="H44">
        <v>0.78080000000000005</v>
      </c>
      <c r="I44">
        <v>1.18788</v>
      </c>
      <c r="J44">
        <v>1.1006800000000001</v>
      </c>
      <c r="K44">
        <v>1.28199</v>
      </c>
      <c r="L44" t="s">
        <v>5</v>
      </c>
      <c r="M44">
        <v>13</v>
      </c>
      <c r="N44">
        <v>11896</v>
      </c>
      <c r="O44">
        <v>7540</v>
      </c>
      <c r="P44">
        <v>63.382599999999996</v>
      </c>
      <c r="Q44" t="s">
        <v>4</v>
      </c>
      <c r="R44" t="s">
        <v>4</v>
      </c>
      <c r="S44" t="s">
        <v>4</v>
      </c>
      <c r="T44" t="s">
        <v>4</v>
      </c>
      <c r="U44" t="s">
        <v>4</v>
      </c>
      <c r="V44" t="s">
        <v>4</v>
      </c>
      <c r="W44" t="s">
        <v>4</v>
      </c>
      <c r="X44" t="s">
        <v>4</v>
      </c>
      <c r="Y44" t="s">
        <v>4</v>
      </c>
      <c r="Z44" t="s">
        <v>4</v>
      </c>
      <c r="AA44" t="s">
        <v>4</v>
      </c>
      <c r="AB44" t="s">
        <v>4</v>
      </c>
      <c r="AC44"/>
      <c r="AD44"/>
      <c r="AE44"/>
      <c r="AF44"/>
      <c r="AG44"/>
      <c r="AH44"/>
      <c r="AI44"/>
      <c r="AJ44"/>
      <c r="AK44"/>
    </row>
    <row r="45" spans="1:37" x14ac:dyDescent="0.25">
      <c r="A45" t="s">
        <v>6</v>
      </c>
      <c r="B45" t="s">
        <v>43</v>
      </c>
      <c r="C45" t="s">
        <v>43</v>
      </c>
      <c r="D45">
        <v>0</v>
      </c>
      <c r="E45" t="s">
        <v>4</v>
      </c>
      <c r="F45" t="s">
        <v>4</v>
      </c>
      <c r="G45" t="s">
        <v>4</v>
      </c>
      <c r="H45" t="s">
        <v>4</v>
      </c>
      <c r="I45" t="s">
        <v>4</v>
      </c>
      <c r="J45" t="s">
        <v>4</v>
      </c>
      <c r="K45" t="s">
        <v>4</v>
      </c>
      <c r="L45" t="s">
        <v>4</v>
      </c>
      <c r="M45"/>
      <c r="N45" t="s">
        <v>4</v>
      </c>
      <c r="O45">
        <v>4356</v>
      </c>
      <c r="P45">
        <v>36.617400000000004</v>
      </c>
      <c r="Q45" t="s">
        <v>4</v>
      </c>
      <c r="R45" t="s">
        <v>4</v>
      </c>
      <c r="S45" t="s">
        <v>4</v>
      </c>
      <c r="T45" t="s">
        <v>4</v>
      </c>
      <c r="U45" t="s">
        <v>4</v>
      </c>
      <c r="V45" t="s">
        <v>4</v>
      </c>
      <c r="W45" t="s">
        <v>4</v>
      </c>
      <c r="X45" t="s">
        <v>4</v>
      </c>
      <c r="Y45" t="s">
        <v>4</v>
      </c>
      <c r="Z45" t="s">
        <v>4</v>
      </c>
      <c r="AA45" t="s">
        <v>4</v>
      </c>
      <c r="AB45" t="s">
        <v>4</v>
      </c>
      <c r="AC45"/>
      <c r="AD45"/>
      <c r="AE45"/>
      <c r="AF45"/>
      <c r="AG45"/>
      <c r="AH45"/>
      <c r="AI45"/>
      <c r="AJ45"/>
      <c r="AK45"/>
    </row>
    <row r="46" spans="1:37" x14ac:dyDescent="0.25">
      <c r="A46" t="s">
        <v>7</v>
      </c>
      <c r="B46" t="s">
        <v>44</v>
      </c>
      <c r="C46" t="s">
        <v>45</v>
      </c>
      <c r="D46">
        <v>0</v>
      </c>
      <c r="E46">
        <v>0.67161999999999999</v>
      </c>
      <c r="F46">
        <v>0.45850999999999997</v>
      </c>
      <c r="G46">
        <v>0.98377000000000003</v>
      </c>
      <c r="H46">
        <v>4.1000000000000002E-2</v>
      </c>
      <c r="I46">
        <v>0.88097999999999999</v>
      </c>
      <c r="J46">
        <v>0.73329999999999995</v>
      </c>
      <c r="K46">
        <v>1.0583899999999999</v>
      </c>
      <c r="L46">
        <v>0.17580000000000001</v>
      </c>
      <c r="M46">
        <v>13</v>
      </c>
      <c r="N46">
        <v>11896</v>
      </c>
      <c r="O46">
        <v>498</v>
      </c>
      <c r="P46">
        <v>4.1863000000000001</v>
      </c>
      <c r="Q46" t="s">
        <v>4</v>
      </c>
      <c r="R46" t="s">
        <v>4</v>
      </c>
      <c r="S46" t="s">
        <v>4</v>
      </c>
      <c r="T46" t="s">
        <v>4</v>
      </c>
      <c r="U46" t="s">
        <v>4</v>
      </c>
      <c r="V46" t="s">
        <v>4</v>
      </c>
      <c r="W46" t="s">
        <v>4</v>
      </c>
      <c r="X46" t="s">
        <v>4</v>
      </c>
      <c r="Y46" t="s">
        <v>4</v>
      </c>
      <c r="Z46" t="s">
        <v>4</v>
      </c>
      <c r="AA46" t="s">
        <v>4</v>
      </c>
      <c r="AB46" t="s">
        <v>4</v>
      </c>
      <c r="AC46"/>
      <c r="AD46"/>
      <c r="AE46"/>
      <c r="AF46"/>
      <c r="AG46"/>
      <c r="AH46"/>
      <c r="AI46"/>
      <c r="AJ46"/>
      <c r="AK46"/>
    </row>
    <row r="47" spans="1:37" x14ac:dyDescent="0.25">
      <c r="A47" t="s">
        <v>7</v>
      </c>
      <c r="B47" t="s">
        <v>46</v>
      </c>
      <c r="C47" t="s">
        <v>45</v>
      </c>
      <c r="D47">
        <v>0</v>
      </c>
      <c r="E47">
        <v>0.40216000000000002</v>
      </c>
      <c r="F47">
        <v>0.27202999999999999</v>
      </c>
      <c r="G47">
        <v>0.59453999999999996</v>
      </c>
      <c r="H47" t="s">
        <v>5</v>
      </c>
      <c r="I47">
        <v>0.33163999999999999</v>
      </c>
      <c r="J47">
        <v>0.27509</v>
      </c>
      <c r="K47">
        <v>0.39979999999999999</v>
      </c>
      <c r="L47" t="s">
        <v>5</v>
      </c>
      <c r="M47"/>
      <c r="N47" t="s">
        <v>4</v>
      </c>
      <c r="O47">
        <v>534</v>
      </c>
      <c r="P47">
        <v>4.4889000000000001</v>
      </c>
      <c r="Q47" t="s">
        <v>4</v>
      </c>
      <c r="R47" t="s">
        <v>4</v>
      </c>
      <c r="S47" t="s">
        <v>4</v>
      </c>
      <c r="T47" t="s">
        <v>4</v>
      </c>
      <c r="U47" t="s">
        <v>4</v>
      </c>
      <c r="V47" t="s">
        <v>4</v>
      </c>
      <c r="W47" t="s">
        <v>4</v>
      </c>
      <c r="X47" t="s">
        <v>4</v>
      </c>
      <c r="Y47" t="s">
        <v>4</v>
      </c>
      <c r="Z47" t="s">
        <v>4</v>
      </c>
      <c r="AA47" t="s">
        <v>4</v>
      </c>
      <c r="AB47" t="s">
        <v>4</v>
      </c>
      <c r="AC47"/>
      <c r="AD47"/>
      <c r="AE47"/>
      <c r="AF47"/>
      <c r="AG47"/>
      <c r="AH47"/>
      <c r="AI47"/>
      <c r="AJ47"/>
      <c r="AK47"/>
    </row>
    <row r="48" spans="1:37" x14ac:dyDescent="0.25">
      <c r="A48" t="s">
        <v>7</v>
      </c>
      <c r="B48" t="s">
        <v>47</v>
      </c>
      <c r="C48" t="s">
        <v>45</v>
      </c>
      <c r="D48">
        <v>0</v>
      </c>
      <c r="E48">
        <v>1.3180000000000001</v>
      </c>
      <c r="F48">
        <v>0.99924000000000002</v>
      </c>
      <c r="G48">
        <v>1.7384599999999999</v>
      </c>
      <c r="H48">
        <v>5.0599999999999999E-2</v>
      </c>
      <c r="I48">
        <v>2.2588599999999999</v>
      </c>
      <c r="J48">
        <v>2.03931</v>
      </c>
      <c r="K48">
        <v>2.5020600000000002</v>
      </c>
      <c r="L48" t="s">
        <v>5</v>
      </c>
      <c r="M48"/>
      <c r="N48" t="s">
        <v>4</v>
      </c>
      <c r="O48">
        <v>2644</v>
      </c>
      <c r="P48">
        <v>22.225999999999999</v>
      </c>
      <c r="Q48" t="s">
        <v>4</v>
      </c>
      <c r="R48" t="s">
        <v>4</v>
      </c>
      <c r="S48" t="s">
        <v>4</v>
      </c>
      <c r="T48" t="s">
        <v>4</v>
      </c>
      <c r="U48" t="s">
        <v>4</v>
      </c>
      <c r="V48" t="s">
        <v>4</v>
      </c>
      <c r="W48" t="s">
        <v>4</v>
      </c>
      <c r="X48" t="s">
        <v>4</v>
      </c>
      <c r="Y48" t="s">
        <v>4</v>
      </c>
      <c r="Z48" t="s">
        <v>4</v>
      </c>
      <c r="AA48" t="s">
        <v>4</v>
      </c>
      <c r="AB48" t="s">
        <v>4</v>
      </c>
      <c r="AC48"/>
      <c r="AD48"/>
      <c r="AE48"/>
      <c r="AF48"/>
      <c r="AG48"/>
      <c r="AH48"/>
      <c r="AI48"/>
      <c r="AJ48"/>
      <c r="AK48"/>
    </row>
    <row r="49" spans="1:37" x14ac:dyDescent="0.25">
      <c r="A49" t="s">
        <v>7</v>
      </c>
      <c r="B49" t="s">
        <v>48</v>
      </c>
      <c r="C49" t="s">
        <v>45</v>
      </c>
      <c r="D49">
        <v>0</v>
      </c>
      <c r="E49">
        <v>0.70140999999999998</v>
      </c>
      <c r="F49">
        <v>0.52434999999999998</v>
      </c>
      <c r="G49">
        <v>0.93827000000000005</v>
      </c>
      <c r="H49">
        <v>1.6899999999999998E-2</v>
      </c>
      <c r="I49">
        <v>0.72067999999999999</v>
      </c>
      <c r="J49">
        <v>0.63868000000000003</v>
      </c>
      <c r="K49">
        <v>0.81320000000000003</v>
      </c>
      <c r="L49" t="s">
        <v>5</v>
      </c>
      <c r="M49"/>
      <c r="N49" t="s">
        <v>4</v>
      </c>
      <c r="O49">
        <v>1250</v>
      </c>
      <c r="P49">
        <v>10.5077</v>
      </c>
      <c r="Q49" t="s">
        <v>4</v>
      </c>
      <c r="R49" t="s">
        <v>4</v>
      </c>
      <c r="S49" t="s">
        <v>4</v>
      </c>
      <c r="T49" t="s">
        <v>4</v>
      </c>
      <c r="U49" t="s">
        <v>4</v>
      </c>
      <c r="V49" t="s">
        <v>4</v>
      </c>
      <c r="W49" t="s">
        <v>4</v>
      </c>
      <c r="X49" t="s">
        <v>4</v>
      </c>
      <c r="Y49" t="s">
        <v>4</v>
      </c>
      <c r="Z49" t="s">
        <v>4</v>
      </c>
      <c r="AA49" t="s">
        <v>4</v>
      </c>
      <c r="AB49" t="s">
        <v>4</v>
      </c>
      <c r="AC49"/>
      <c r="AD49"/>
      <c r="AE49"/>
      <c r="AF49"/>
      <c r="AG49"/>
      <c r="AH49"/>
      <c r="AI49"/>
      <c r="AJ49"/>
      <c r="AK49"/>
    </row>
    <row r="50" spans="1:37" x14ac:dyDescent="0.25">
      <c r="A50" t="s">
        <v>7</v>
      </c>
      <c r="B50" t="s">
        <v>45</v>
      </c>
      <c r="C50" t="s">
        <v>45</v>
      </c>
      <c r="D50">
        <v>0</v>
      </c>
      <c r="E50" t="s">
        <v>4</v>
      </c>
      <c r="F50" t="s">
        <v>4</v>
      </c>
      <c r="G50" t="s">
        <v>4</v>
      </c>
      <c r="H50" t="s">
        <v>4</v>
      </c>
      <c r="I50" t="s">
        <v>4</v>
      </c>
      <c r="J50" t="s">
        <v>4</v>
      </c>
      <c r="K50" t="s">
        <v>4</v>
      </c>
      <c r="L50" t="s">
        <v>4</v>
      </c>
      <c r="M50"/>
      <c r="N50" t="s">
        <v>4</v>
      </c>
      <c r="O50">
        <v>6970</v>
      </c>
      <c r="P50">
        <v>58.591099999999997</v>
      </c>
      <c r="Q50" t="s">
        <v>4</v>
      </c>
      <c r="R50" t="s">
        <v>4</v>
      </c>
      <c r="S50" t="s">
        <v>4</v>
      </c>
      <c r="T50" t="s">
        <v>4</v>
      </c>
      <c r="U50" t="s">
        <v>4</v>
      </c>
      <c r="V50" t="s">
        <v>4</v>
      </c>
      <c r="W50" t="s">
        <v>4</v>
      </c>
      <c r="X50" t="s">
        <v>4</v>
      </c>
      <c r="Y50" t="s">
        <v>4</v>
      </c>
      <c r="Z50" t="s">
        <v>4</v>
      </c>
      <c r="AA50" t="s">
        <v>4</v>
      </c>
      <c r="AB50" t="s">
        <v>4</v>
      </c>
      <c r="AC50"/>
      <c r="AD50"/>
      <c r="AE50"/>
      <c r="AF50"/>
      <c r="AG50"/>
      <c r="AH50"/>
      <c r="AI50"/>
      <c r="AJ50"/>
      <c r="AK50"/>
    </row>
    <row r="51" spans="1:37" x14ac:dyDescent="0.25">
      <c r="A51" t="s">
        <v>8</v>
      </c>
      <c r="B51" t="s">
        <v>9</v>
      </c>
      <c r="C51" t="s">
        <v>9</v>
      </c>
      <c r="D51">
        <v>0</v>
      </c>
      <c r="E51" t="s">
        <v>4</v>
      </c>
      <c r="F51" t="s">
        <v>4</v>
      </c>
      <c r="G51" t="s">
        <v>4</v>
      </c>
      <c r="H51" t="s">
        <v>4</v>
      </c>
      <c r="I51" t="s">
        <v>4</v>
      </c>
      <c r="J51" t="s">
        <v>4</v>
      </c>
      <c r="K51" t="s">
        <v>4</v>
      </c>
      <c r="L51" t="s">
        <v>4</v>
      </c>
      <c r="M51"/>
      <c r="N51" t="s">
        <v>4</v>
      </c>
      <c r="O51">
        <v>5746</v>
      </c>
      <c r="P51">
        <v>48.302</v>
      </c>
      <c r="Q51" t="s">
        <v>4</v>
      </c>
      <c r="R51" t="s">
        <v>4</v>
      </c>
      <c r="S51" t="s">
        <v>4</v>
      </c>
      <c r="T51" t="s">
        <v>4</v>
      </c>
      <c r="U51" t="s">
        <v>4</v>
      </c>
      <c r="V51" t="s">
        <v>4</v>
      </c>
      <c r="W51" t="s">
        <v>4</v>
      </c>
      <c r="X51" t="s">
        <v>4</v>
      </c>
      <c r="Y51" t="s">
        <v>4</v>
      </c>
      <c r="Z51" t="s">
        <v>4</v>
      </c>
      <c r="AA51" t="s">
        <v>4</v>
      </c>
      <c r="AB51" t="s">
        <v>4</v>
      </c>
      <c r="AC51"/>
      <c r="AD51"/>
      <c r="AE51"/>
      <c r="AF51"/>
      <c r="AG51"/>
      <c r="AH51"/>
      <c r="AI51"/>
      <c r="AJ51"/>
      <c r="AK51"/>
    </row>
    <row r="52" spans="1:37" x14ac:dyDescent="0.25">
      <c r="A52" t="s">
        <v>8</v>
      </c>
      <c r="B52" t="s">
        <v>10</v>
      </c>
      <c r="C52" t="s">
        <v>9</v>
      </c>
      <c r="D52">
        <v>0</v>
      </c>
      <c r="E52">
        <v>0.89117999999999997</v>
      </c>
      <c r="F52">
        <v>0.72767000000000004</v>
      </c>
      <c r="G52">
        <v>1.0914299999999999</v>
      </c>
      <c r="H52">
        <v>0.26529999999999998</v>
      </c>
      <c r="I52">
        <v>1.3222499999999999</v>
      </c>
      <c r="J52">
        <v>1.22803</v>
      </c>
      <c r="K52">
        <v>1.4237</v>
      </c>
      <c r="L52" t="s">
        <v>5</v>
      </c>
      <c r="M52">
        <v>13</v>
      </c>
      <c r="N52">
        <v>11896</v>
      </c>
      <c r="O52">
        <v>6150</v>
      </c>
      <c r="P52">
        <v>51.698</v>
      </c>
      <c r="Q52" t="s">
        <v>4</v>
      </c>
      <c r="R52" t="s">
        <v>4</v>
      </c>
      <c r="S52" t="s">
        <v>4</v>
      </c>
      <c r="T52" t="s">
        <v>4</v>
      </c>
      <c r="U52" t="s">
        <v>4</v>
      </c>
      <c r="V52" t="s">
        <v>4</v>
      </c>
      <c r="W52" t="s">
        <v>4</v>
      </c>
      <c r="X52" t="s">
        <v>4</v>
      </c>
      <c r="Y52" t="s">
        <v>4</v>
      </c>
      <c r="Z52" t="s">
        <v>4</v>
      </c>
      <c r="AA52" t="s">
        <v>4</v>
      </c>
      <c r="AB52" t="s">
        <v>4</v>
      </c>
      <c r="AC52"/>
      <c r="AD52"/>
      <c r="AE52"/>
      <c r="AF52"/>
      <c r="AG52"/>
      <c r="AH52"/>
      <c r="AI52"/>
      <c r="AJ52"/>
      <c r="AK52"/>
    </row>
    <row r="53" spans="1:37" x14ac:dyDescent="0.25">
      <c r="A53" t="s">
        <v>11</v>
      </c>
      <c r="B53">
        <v>0</v>
      </c>
      <c r="C53">
        <v>0</v>
      </c>
      <c r="D53">
        <v>0</v>
      </c>
      <c r="E53" t="s">
        <v>4</v>
      </c>
      <c r="F53" t="s">
        <v>4</v>
      </c>
      <c r="G53" t="s">
        <v>4</v>
      </c>
      <c r="H53" t="s">
        <v>4</v>
      </c>
      <c r="I53" t="s">
        <v>4</v>
      </c>
      <c r="J53" t="s">
        <v>4</v>
      </c>
      <c r="K53" t="s">
        <v>4</v>
      </c>
      <c r="L53" t="s">
        <v>4</v>
      </c>
      <c r="M53"/>
      <c r="N53" t="s">
        <v>4</v>
      </c>
      <c r="O53">
        <v>4317</v>
      </c>
      <c r="P53">
        <v>36.289499999999997</v>
      </c>
      <c r="Q53" t="s">
        <v>4</v>
      </c>
      <c r="R53" t="s">
        <v>4</v>
      </c>
      <c r="S53" t="s">
        <v>4</v>
      </c>
      <c r="T53" t="s">
        <v>4</v>
      </c>
      <c r="U53" t="s">
        <v>4</v>
      </c>
      <c r="V53" t="s">
        <v>4</v>
      </c>
      <c r="W53" t="s">
        <v>4</v>
      </c>
      <c r="X53" t="s">
        <v>4</v>
      </c>
      <c r="Y53" t="s">
        <v>4</v>
      </c>
      <c r="Z53" t="s">
        <v>4</v>
      </c>
      <c r="AA53" t="s">
        <v>4</v>
      </c>
      <c r="AB53" t="s">
        <v>4</v>
      </c>
      <c r="AC53"/>
      <c r="AD53"/>
      <c r="AE53"/>
      <c r="AF53"/>
      <c r="AG53"/>
      <c r="AH53"/>
      <c r="AI53"/>
      <c r="AJ53"/>
      <c r="AK53"/>
    </row>
    <row r="54" spans="1:37" x14ac:dyDescent="0.25">
      <c r="A54" t="s">
        <v>11</v>
      </c>
      <c r="B54">
        <v>1</v>
      </c>
      <c r="C54">
        <v>0</v>
      </c>
      <c r="D54">
        <v>0</v>
      </c>
      <c r="E54">
        <v>1.14547</v>
      </c>
      <c r="F54">
        <v>0.89846999999999999</v>
      </c>
      <c r="G54">
        <v>1.4603900000000001</v>
      </c>
      <c r="H54">
        <v>0.27310000000000001</v>
      </c>
      <c r="I54">
        <v>0.59284999999999999</v>
      </c>
      <c r="J54">
        <v>0.54788999999999999</v>
      </c>
      <c r="K54">
        <v>0.64149999999999996</v>
      </c>
      <c r="L54" t="s">
        <v>5</v>
      </c>
      <c r="M54">
        <v>13</v>
      </c>
      <c r="N54">
        <v>11896</v>
      </c>
      <c r="O54">
        <v>7579</v>
      </c>
      <c r="P54">
        <v>63.710500000000003</v>
      </c>
      <c r="Q54" t="s">
        <v>4</v>
      </c>
      <c r="R54" t="s">
        <v>4</v>
      </c>
      <c r="S54" t="s">
        <v>4</v>
      </c>
      <c r="T54" t="s">
        <v>4</v>
      </c>
      <c r="U54" t="s">
        <v>4</v>
      </c>
      <c r="V54" t="s">
        <v>4</v>
      </c>
      <c r="W54" t="s">
        <v>4</v>
      </c>
      <c r="X54" t="s">
        <v>4</v>
      </c>
      <c r="Y54" t="s">
        <v>4</v>
      </c>
      <c r="Z54" t="s">
        <v>4</v>
      </c>
      <c r="AA54" t="s">
        <v>4</v>
      </c>
      <c r="AB54" t="s">
        <v>4</v>
      </c>
      <c r="AC54"/>
      <c r="AD54"/>
      <c r="AE54"/>
      <c r="AF54"/>
      <c r="AG54"/>
      <c r="AH54"/>
      <c r="AI54"/>
      <c r="AJ54"/>
      <c r="AK54"/>
    </row>
    <row r="55" spans="1:37" x14ac:dyDescent="0.25">
      <c r="A55" t="s">
        <v>12</v>
      </c>
      <c r="B55" t="s">
        <v>13</v>
      </c>
      <c r="C55" t="s">
        <v>13</v>
      </c>
      <c r="D55">
        <v>0</v>
      </c>
      <c r="E55" t="s">
        <v>4</v>
      </c>
      <c r="F55" t="s">
        <v>4</v>
      </c>
      <c r="G55" t="s">
        <v>4</v>
      </c>
      <c r="H55" t="s">
        <v>4</v>
      </c>
      <c r="I55" t="s">
        <v>4</v>
      </c>
      <c r="J55" t="s">
        <v>4</v>
      </c>
      <c r="K55" t="s">
        <v>4</v>
      </c>
      <c r="L55" t="s">
        <v>4</v>
      </c>
      <c r="M55"/>
      <c r="N55" t="s">
        <v>4</v>
      </c>
      <c r="O55">
        <v>2173</v>
      </c>
      <c r="P55">
        <v>18.2666</v>
      </c>
      <c r="Q55" t="s">
        <v>4</v>
      </c>
      <c r="R55" t="s">
        <v>4</v>
      </c>
      <c r="S55" t="s">
        <v>4</v>
      </c>
      <c r="T55" t="s">
        <v>4</v>
      </c>
      <c r="U55" t="s">
        <v>4</v>
      </c>
      <c r="V55" t="s">
        <v>4</v>
      </c>
      <c r="W55" t="s">
        <v>4</v>
      </c>
      <c r="X55" t="s">
        <v>4</v>
      </c>
      <c r="Y55" t="s">
        <v>4</v>
      </c>
      <c r="Z55" t="s">
        <v>4</v>
      </c>
      <c r="AA55" t="s">
        <v>4</v>
      </c>
      <c r="AB55" t="s">
        <v>4</v>
      </c>
      <c r="AC55"/>
      <c r="AD55"/>
      <c r="AE55"/>
      <c r="AF55"/>
      <c r="AG55"/>
      <c r="AH55"/>
      <c r="AI55"/>
      <c r="AJ55"/>
      <c r="AK55"/>
    </row>
    <row r="56" spans="1:37" x14ac:dyDescent="0.25">
      <c r="A56" t="s">
        <v>12</v>
      </c>
      <c r="B56" t="s">
        <v>14</v>
      </c>
      <c r="C56" t="s">
        <v>13</v>
      </c>
      <c r="D56">
        <v>0</v>
      </c>
      <c r="E56">
        <v>0.94281999999999999</v>
      </c>
      <c r="F56">
        <v>0.72804999999999997</v>
      </c>
      <c r="G56">
        <v>1.22095</v>
      </c>
      <c r="H56">
        <v>0.65529999999999999</v>
      </c>
      <c r="I56">
        <v>1.0551200000000001</v>
      </c>
      <c r="J56">
        <v>0.95940999999999999</v>
      </c>
      <c r="K56">
        <v>1.1603699999999999</v>
      </c>
      <c r="L56">
        <v>0.26879999999999998</v>
      </c>
      <c r="M56">
        <v>13</v>
      </c>
      <c r="N56">
        <v>11896</v>
      </c>
      <c r="O56">
        <v>9723</v>
      </c>
      <c r="P56">
        <v>81.733400000000003</v>
      </c>
      <c r="Q56" t="s">
        <v>4</v>
      </c>
      <c r="R56" t="s">
        <v>4</v>
      </c>
      <c r="S56" t="s">
        <v>4</v>
      </c>
      <c r="T56" t="s">
        <v>4</v>
      </c>
      <c r="U56" t="s">
        <v>4</v>
      </c>
      <c r="V56" t="s">
        <v>4</v>
      </c>
      <c r="W56" t="s">
        <v>4</v>
      </c>
      <c r="X56" t="s">
        <v>4</v>
      </c>
      <c r="Y56" t="s">
        <v>4</v>
      </c>
      <c r="Z56" t="s">
        <v>4</v>
      </c>
      <c r="AA56" t="s">
        <v>4</v>
      </c>
      <c r="AB56" t="s">
        <v>4</v>
      </c>
      <c r="AC56"/>
      <c r="AD56"/>
      <c r="AE56"/>
      <c r="AF56"/>
      <c r="AG56"/>
      <c r="AH56"/>
      <c r="AI56"/>
      <c r="AJ56"/>
      <c r="AK56"/>
    </row>
    <row r="57" spans="1:37" x14ac:dyDescent="0.25">
      <c r="A57" t="s">
        <v>49</v>
      </c>
      <c r="B57"/>
      <c r="C57"/>
      <c r="D57">
        <v>0</v>
      </c>
      <c r="E57">
        <v>1.17699</v>
      </c>
      <c r="F57">
        <v>1.04406</v>
      </c>
      <c r="G57">
        <v>1.3268599999999999</v>
      </c>
      <c r="H57">
        <v>7.7000000000000002E-3</v>
      </c>
      <c r="I57">
        <v>1.3660399999999999</v>
      </c>
      <c r="J57">
        <v>1.3126100000000001</v>
      </c>
      <c r="K57">
        <v>1.4216500000000001</v>
      </c>
      <c r="L57" t="s">
        <v>5</v>
      </c>
      <c r="M57"/>
      <c r="N57">
        <v>11896</v>
      </c>
      <c r="O57" t="s">
        <v>4</v>
      </c>
      <c r="P57" t="s">
        <v>4</v>
      </c>
      <c r="Q57">
        <v>0</v>
      </c>
      <c r="R57">
        <v>1</v>
      </c>
      <c r="S57">
        <v>5.4769699999999997</v>
      </c>
      <c r="T57">
        <v>2.7431800000000002</v>
      </c>
      <c r="U57">
        <v>1.50766</v>
      </c>
      <c r="V57">
        <v>1.3247599999999999</v>
      </c>
      <c r="W57">
        <v>0.65571999999999997</v>
      </c>
      <c r="X57">
        <v>-7.2459999999999997E-2</v>
      </c>
      <c r="Y57">
        <v>-0.70406999999999997</v>
      </c>
      <c r="Z57">
        <v>-1.4089100000000001</v>
      </c>
      <c r="AA57">
        <v>-1.6970000000000001</v>
      </c>
      <c r="AB57">
        <v>-1.98454</v>
      </c>
      <c r="AC57"/>
      <c r="AD57"/>
      <c r="AE57"/>
      <c r="AF57"/>
      <c r="AG57"/>
      <c r="AH57"/>
      <c r="AI57"/>
      <c r="AJ57"/>
      <c r="AK57"/>
    </row>
    <row r="58" spans="1:37" x14ac:dyDescent="0.25">
      <c r="A58" t="s">
        <v>67</v>
      </c>
      <c r="B58">
        <v>0</v>
      </c>
      <c r="C58">
        <v>0</v>
      </c>
      <c r="D58">
        <v>0</v>
      </c>
      <c r="E58" t="s">
        <v>4</v>
      </c>
      <c r="F58" t="s">
        <v>4</v>
      </c>
      <c r="G58" t="s">
        <v>4</v>
      </c>
      <c r="H58" t="s">
        <v>4</v>
      </c>
      <c r="I58" t="s">
        <v>4</v>
      </c>
      <c r="J58" t="s">
        <v>4</v>
      </c>
      <c r="K58" t="s">
        <v>4</v>
      </c>
      <c r="L58" t="s">
        <v>4</v>
      </c>
      <c r="M58"/>
      <c r="N58" t="s">
        <v>4</v>
      </c>
      <c r="O58">
        <v>7927</v>
      </c>
      <c r="P58">
        <v>66.635800000000003</v>
      </c>
      <c r="Q58" t="s">
        <v>4</v>
      </c>
      <c r="R58" t="s">
        <v>4</v>
      </c>
      <c r="S58" t="s">
        <v>4</v>
      </c>
      <c r="T58" t="s">
        <v>4</v>
      </c>
      <c r="U58" t="s">
        <v>4</v>
      </c>
      <c r="V58" t="s">
        <v>4</v>
      </c>
      <c r="W58" t="s">
        <v>4</v>
      </c>
      <c r="X58" t="s">
        <v>4</v>
      </c>
      <c r="Y58" t="s">
        <v>4</v>
      </c>
      <c r="Z58" t="s">
        <v>4</v>
      </c>
      <c r="AA58" t="s">
        <v>4</v>
      </c>
      <c r="AB58" t="s">
        <v>4</v>
      </c>
      <c r="AC58"/>
      <c r="AD58"/>
      <c r="AE58"/>
      <c r="AF58"/>
      <c r="AG58"/>
      <c r="AH58"/>
      <c r="AI58"/>
      <c r="AJ58"/>
      <c r="AK58"/>
    </row>
    <row r="59" spans="1:37" x14ac:dyDescent="0.25">
      <c r="A59" t="s">
        <v>67</v>
      </c>
      <c r="B59">
        <v>1</v>
      </c>
      <c r="C59">
        <v>0</v>
      </c>
      <c r="D59">
        <v>0</v>
      </c>
      <c r="E59">
        <v>0.59916000000000003</v>
      </c>
      <c r="F59">
        <v>0.43996000000000002</v>
      </c>
      <c r="G59">
        <v>0.81596999999999997</v>
      </c>
      <c r="H59">
        <v>1.1999999999999999E-3</v>
      </c>
      <c r="I59">
        <v>0.62488999999999995</v>
      </c>
      <c r="J59">
        <v>0.57823999999999998</v>
      </c>
      <c r="K59">
        <v>0.67532000000000003</v>
      </c>
      <c r="L59" t="s">
        <v>5</v>
      </c>
      <c r="M59">
        <v>13</v>
      </c>
      <c r="N59">
        <v>11896</v>
      </c>
      <c r="O59">
        <v>3969</v>
      </c>
      <c r="P59">
        <v>33.364199999999997</v>
      </c>
      <c r="Q59" t="s">
        <v>4</v>
      </c>
      <c r="R59" t="s">
        <v>4</v>
      </c>
      <c r="S59" t="s">
        <v>4</v>
      </c>
      <c r="T59" t="s">
        <v>4</v>
      </c>
      <c r="U59" t="s">
        <v>4</v>
      </c>
      <c r="V59" t="s">
        <v>4</v>
      </c>
      <c r="W59" t="s">
        <v>4</v>
      </c>
      <c r="X59" t="s">
        <v>4</v>
      </c>
      <c r="Y59" t="s">
        <v>4</v>
      </c>
      <c r="Z59" t="s">
        <v>4</v>
      </c>
      <c r="AA59" t="s">
        <v>4</v>
      </c>
      <c r="AB59" t="s">
        <v>4</v>
      </c>
      <c r="AC59"/>
      <c r="AD59"/>
      <c r="AE59"/>
      <c r="AF59"/>
      <c r="AG59"/>
      <c r="AH59"/>
      <c r="AI59"/>
      <c r="AJ59"/>
      <c r="AK59"/>
    </row>
    <row r="60" spans="1:37" x14ac:dyDescent="0.25">
      <c r="A60" t="s">
        <v>15</v>
      </c>
      <c r="B60">
        <v>0</v>
      </c>
      <c r="C60" s="74">
        <v>44118</v>
      </c>
      <c r="D60">
        <v>0</v>
      </c>
      <c r="E60">
        <v>0.37852000000000002</v>
      </c>
      <c r="F60">
        <v>0.31505</v>
      </c>
      <c r="G60">
        <v>0.45478000000000002</v>
      </c>
      <c r="H60" t="s">
        <v>5</v>
      </c>
      <c r="I60">
        <v>0.40051999999999999</v>
      </c>
      <c r="J60">
        <v>0.34477999999999998</v>
      </c>
      <c r="K60">
        <v>0.46528000000000003</v>
      </c>
      <c r="L60" t="s">
        <v>5</v>
      </c>
      <c r="M60">
        <v>13</v>
      </c>
      <c r="N60">
        <v>11896</v>
      </c>
      <c r="O60">
        <v>1133</v>
      </c>
      <c r="P60">
        <v>9.5242000000000004</v>
      </c>
      <c r="Q60" t="s">
        <v>4</v>
      </c>
      <c r="R60" t="s">
        <v>4</v>
      </c>
      <c r="S60" t="s">
        <v>4</v>
      </c>
      <c r="T60" t="s">
        <v>4</v>
      </c>
      <c r="U60" t="s">
        <v>4</v>
      </c>
      <c r="V60" t="s">
        <v>4</v>
      </c>
      <c r="W60" t="s">
        <v>4</v>
      </c>
      <c r="X60" t="s">
        <v>4</v>
      </c>
      <c r="Y60" t="s">
        <v>4</v>
      </c>
      <c r="Z60" t="s">
        <v>4</v>
      </c>
      <c r="AA60" t="s">
        <v>4</v>
      </c>
      <c r="AB60" t="s">
        <v>4</v>
      </c>
      <c r="AC60"/>
      <c r="AD60"/>
      <c r="AE60"/>
      <c r="AF60"/>
      <c r="AG60"/>
      <c r="AH60"/>
      <c r="AI60"/>
      <c r="AJ60"/>
      <c r="AK60"/>
    </row>
    <row r="61" spans="1:37" x14ac:dyDescent="0.25">
      <c r="A61" t="s">
        <v>15</v>
      </c>
      <c r="B61" s="74">
        <v>43834</v>
      </c>
      <c r="C61" s="74">
        <v>44118</v>
      </c>
      <c r="D61">
        <v>0</v>
      </c>
      <c r="E61">
        <v>0.66678000000000004</v>
      </c>
      <c r="F61">
        <v>0.58443000000000001</v>
      </c>
      <c r="G61">
        <v>0.76073999999999997</v>
      </c>
      <c r="H61" t="s">
        <v>5</v>
      </c>
      <c r="I61">
        <v>0.70938999999999997</v>
      </c>
      <c r="J61">
        <v>0.63670000000000004</v>
      </c>
      <c r="K61">
        <v>0.79037999999999997</v>
      </c>
      <c r="L61" t="s">
        <v>5</v>
      </c>
      <c r="M61"/>
      <c r="N61" t="s">
        <v>4</v>
      </c>
      <c r="O61">
        <v>5425</v>
      </c>
      <c r="P61">
        <v>45.6036</v>
      </c>
      <c r="Q61" t="s">
        <v>4</v>
      </c>
      <c r="R61" t="s">
        <v>4</v>
      </c>
      <c r="S61" t="s">
        <v>4</v>
      </c>
      <c r="T61" t="s">
        <v>4</v>
      </c>
      <c r="U61" t="s">
        <v>4</v>
      </c>
      <c r="V61" t="s">
        <v>4</v>
      </c>
      <c r="W61" t="s">
        <v>4</v>
      </c>
      <c r="X61" t="s">
        <v>4</v>
      </c>
      <c r="Y61" t="s">
        <v>4</v>
      </c>
      <c r="Z61" t="s">
        <v>4</v>
      </c>
      <c r="AA61" t="s">
        <v>4</v>
      </c>
      <c r="AB61" t="s">
        <v>4</v>
      </c>
      <c r="AC61"/>
      <c r="AD61"/>
      <c r="AE61"/>
      <c r="AF61"/>
      <c r="AG61"/>
      <c r="AH61"/>
      <c r="AI61"/>
      <c r="AJ61"/>
      <c r="AK61"/>
    </row>
    <row r="62" spans="1:37" x14ac:dyDescent="0.25">
      <c r="A62" t="s">
        <v>15</v>
      </c>
      <c r="B62" s="74">
        <v>43960</v>
      </c>
      <c r="C62" s="74">
        <v>44118</v>
      </c>
      <c r="D62">
        <v>0</v>
      </c>
      <c r="E62">
        <v>0.90854000000000001</v>
      </c>
      <c r="F62">
        <v>0.79203000000000001</v>
      </c>
      <c r="G62">
        <v>1.0422</v>
      </c>
      <c r="H62">
        <v>0.17080000000000001</v>
      </c>
      <c r="I62">
        <v>0.97848000000000002</v>
      </c>
      <c r="J62">
        <v>0.86961999999999995</v>
      </c>
      <c r="K62">
        <v>1.1009599999999999</v>
      </c>
      <c r="L62">
        <v>0.7177</v>
      </c>
      <c r="M62"/>
      <c r="N62" t="s">
        <v>4</v>
      </c>
      <c r="O62">
        <v>3352</v>
      </c>
      <c r="P62">
        <v>28.177499999999998</v>
      </c>
      <c r="Q62" t="s">
        <v>4</v>
      </c>
      <c r="R62" t="s">
        <v>4</v>
      </c>
      <c r="S62" t="s">
        <v>4</v>
      </c>
      <c r="T62" t="s">
        <v>4</v>
      </c>
      <c r="U62" t="s">
        <v>4</v>
      </c>
      <c r="V62" t="s">
        <v>4</v>
      </c>
      <c r="W62" t="s">
        <v>4</v>
      </c>
      <c r="X62" t="s">
        <v>4</v>
      </c>
      <c r="Y62" t="s">
        <v>4</v>
      </c>
      <c r="Z62" t="s">
        <v>4</v>
      </c>
      <c r="AA62" t="s">
        <v>4</v>
      </c>
      <c r="AB62" t="s">
        <v>4</v>
      </c>
      <c r="AC62"/>
      <c r="AD62"/>
      <c r="AE62"/>
      <c r="AF62"/>
      <c r="AG62"/>
      <c r="AH62"/>
      <c r="AI62"/>
      <c r="AJ62"/>
      <c r="AK62"/>
    </row>
    <row r="63" spans="1:37" x14ac:dyDescent="0.25">
      <c r="A63" t="s">
        <v>15</v>
      </c>
      <c r="B63" s="74">
        <v>44118</v>
      </c>
      <c r="C63" s="74">
        <v>44118</v>
      </c>
      <c r="D63">
        <v>0</v>
      </c>
      <c r="E63" t="s">
        <v>4</v>
      </c>
      <c r="F63" t="s">
        <v>4</v>
      </c>
      <c r="G63" t="s">
        <v>4</v>
      </c>
      <c r="H63" t="s">
        <v>4</v>
      </c>
      <c r="I63" t="s">
        <v>4</v>
      </c>
      <c r="J63" t="s">
        <v>4</v>
      </c>
      <c r="K63" t="s">
        <v>4</v>
      </c>
      <c r="L63" t="s">
        <v>4</v>
      </c>
      <c r="M63"/>
      <c r="N63" t="s">
        <v>4</v>
      </c>
      <c r="O63">
        <v>1986</v>
      </c>
      <c r="P63">
        <v>16.694700000000001</v>
      </c>
      <c r="Q63" t="s">
        <v>4</v>
      </c>
      <c r="R63" t="s">
        <v>4</v>
      </c>
      <c r="S63" t="s">
        <v>4</v>
      </c>
      <c r="T63" t="s">
        <v>4</v>
      </c>
      <c r="U63" t="s">
        <v>4</v>
      </c>
      <c r="V63" t="s">
        <v>4</v>
      </c>
      <c r="W63" t="s">
        <v>4</v>
      </c>
      <c r="X63" t="s">
        <v>4</v>
      </c>
      <c r="Y63" t="s">
        <v>4</v>
      </c>
      <c r="Z63" t="s">
        <v>4</v>
      </c>
      <c r="AA63" t="s">
        <v>4</v>
      </c>
      <c r="AB63" t="s">
        <v>4</v>
      </c>
      <c r="AC63"/>
      <c r="AD63"/>
      <c r="AE63"/>
      <c r="AF63"/>
      <c r="AG63"/>
      <c r="AH63"/>
      <c r="AI63"/>
      <c r="AJ63"/>
      <c r="AK63"/>
    </row>
    <row r="64" spans="1:37" x14ac:dyDescent="0.25">
      <c r="A64" t="s">
        <v>18</v>
      </c>
      <c r="B64" t="s">
        <v>42</v>
      </c>
      <c r="C64" t="s">
        <v>43</v>
      </c>
      <c r="D64">
        <v>0</v>
      </c>
      <c r="E64">
        <v>1.0840700000000001</v>
      </c>
      <c r="F64">
        <v>0.99356999999999995</v>
      </c>
      <c r="G64">
        <v>1.1828000000000001</v>
      </c>
      <c r="H64">
        <v>6.9500000000000006E-2</v>
      </c>
      <c r="I64">
        <v>1.03613</v>
      </c>
      <c r="J64">
        <v>0.96216999999999997</v>
      </c>
      <c r="K64">
        <v>1.1157699999999999</v>
      </c>
      <c r="L64">
        <v>0.34760000000000002</v>
      </c>
      <c r="M64">
        <v>13</v>
      </c>
      <c r="N64">
        <v>11896</v>
      </c>
      <c r="O64">
        <v>6508</v>
      </c>
      <c r="P64">
        <v>54.707500000000003</v>
      </c>
      <c r="Q64" t="s">
        <v>4</v>
      </c>
      <c r="R64" t="s">
        <v>4</v>
      </c>
      <c r="S64" t="s">
        <v>4</v>
      </c>
      <c r="T64" t="s">
        <v>4</v>
      </c>
      <c r="U64" t="s">
        <v>4</v>
      </c>
      <c r="V64" t="s">
        <v>4</v>
      </c>
      <c r="W64" t="s">
        <v>4</v>
      </c>
      <c r="X64" t="s">
        <v>4</v>
      </c>
      <c r="Y64" t="s">
        <v>4</v>
      </c>
      <c r="Z64" t="s">
        <v>4</v>
      </c>
      <c r="AA64" t="s">
        <v>4</v>
      </c>
      <c r="AB64" t="s">
        <v>4</v>
      </c>
      <c r="AC64"/>
      <c r="AD64"/>
      <c r="AE64"/>
      <c r="AF64"/>
      <c r="AG64"/>
      <c r="AH64"/>
      <c r="AI64"/>
      <c r="AJ64"/>
      <c r="AK64"/>
    </row>
    <row r="65" spans="1:37" x14ac:dyDescent="0.25">
      <c r="A65" t="s">
        <v>18</v>
      </c>
      <c r="B65" t="s">
        <v>43</v>
      </c>
      <c r="C65" t="s">
        <v>43</v>
      </c>
      <c r="D65">
        <v>0</v>
      </c>
      <c r="E65" t="s">
        <v>4</v>
      </c>
      <c r="F65" t="s">
        <v>4</v>
      </c>
      <c r="G65" t="s">
        <v>4</v>
      </c>
      <c r="H65" t="s">
        <v>4</v>
      </c>
      <c r="I65" t="s">
        <v>4</v>
      </c>
      <c r="J65" t="s">
        <v>4</v>
      </c>
      <c r="K65" t="s">
        <v>4</v>
      </c>
      <c r="L65" t="s">
        <v>4</v>
      </c>
      <c r="M65"/>
      <c r="N65" t="s">
        <v>4</v>
      </c>
      <c r="O65">
        <v>5388</v>
      </c>
      <c r="P65">
        <v>45.292499999999997</v>
      </c>
      <c r="Q65" t="s">
        <v>4</v>
      </c>
      <c r="R65" t="s">
        <v>4</v>
      </c>
      <c r="S65" t="s">
        <v>4</v>
      </c>
      <c r="T65" t="s">
        <v>4</v>
      </c>
      <c r="U65" t="s">
        <v>4</v>
      </c>
      <c r="V65" t="s">
        <v>4</v>
      </c>
      <c r="W65" t="s">
        <v>4</v>
      </c>
      <c r="X65" t="s">
        <v>4</v>
      </c>
      <c r="Y65" t="s">
        <v>4</v>
      </c>
      <c r="Z65" t="s">
        <v>4</v>
      </c>
      <c r="AA65" t="s">
        <v>4</v>
      </c>
      <c r="AB65" t="s">
        <v>4</v>
      </c>
      <c r="AC65"/>
      <c r="AD65"/>
      <c r="AE65"/>
      <c r="AF65"/>
      <c r="AG65"/>
      <c r="AH65"/>
      <c r="AI65"/>
      <c r="AJ65"/>
      <c r="AK65"/>
    </row>
    <row r="66" spans="1:37" x14ac:dyDescent="0.25">
      <c r="A66" t="s">
        <v>19</v>
      </c>
      <c r="B66">
        <v>0</v>
      </c>
      <c r="C66">
        <v>0</v>
      </c>
      <c r="D66">
        <v>0</v>
      </c>
      <c r="E66" t="s">
        <v>4</v>
      </c>
      <c r="F66" t="s">
        <v>4</v>
      </c>
      <c r="G66" t="s">
        <v>4</v>
      </c>
      <c r="H66" t="s">
        <v>4</v>
      </c>
      <c r="I66" t="s">
        <v>4</v>
      </c>
      <c r="J66" t="s">
        <v>4</v>
      </c>
      <c r="K66" t="s">
        <v>4</v>
      </c>
      <c r="L66" t="s">
        <v>4</v>
      </c>
      <c r="M66"/>
      <c r="N66" t="s">
        <v>4</v>
      </c>
      <c r="O66">
        <v>8775</v>
      </c>
      <c r="P66">
        <v>73.764300000000006</v>
      </c>
      <c r="Q66" t="s">
        <v>4</v>
      </c>
      <c r="R66" t="s">
        <v>4</v>
      </c>
      <c r="S66" t="s">
        <v>4</v>
      </c>
      <c r="T66" t="s">
        <v>4</v>
      </c>
      <c r="U66" t="s">
        <v>4</v>
      </c>
      <c r="V66" t="s">
        <v>4</v>
      </c>
      <c r="W66" t="s">
        <v>4</v>
      </c>
      <c r="X66" t="s">
        <v>4</v>
      </c>
      <c r="Y66" t="s">
        <v>4</v>
      </c>
      <c r="Z66" t="s">
        <v>4</v>
      </c>
      <c r="AA66" t="s">
        <v>4</v>
      </c>
      <c r="AB66" t="s">
        <v>4</v>
      </c>
      <c r="AC66"/>
      <c r="AD66"/>
      <c r="AE66"/>
      <c r="AF66"/>
      <c r="AG66"/>
      <c r="AH66"/>
      <c r="AI66"/>
      <c r="AJ66"/>
      <c r="AK66"/>
    </row>
    <row r="67" spans="1:37" x14ac:dyDescent="0.25">
      <c r="A67" t="s">
        <v>19</v>
      </c>
      <c r="B67">
        <v>1</v>
      </c>
      <c r="C67">
        <v>0</v>
      </c>
      <c r="D67">
        <v>0</v>
      </c>
      <c r="E67">
        <v>0.82038</v>
      </c>
      <c r="F67">
        <v>0.74002999999999997</v>
      </c>
      <c r="G67">
        <v>0.90944999999999998</v>
      </c>
      <c r="H67">
        <v>2.0000000000000001E-4</v>
      </c>
      <c r="I67">
        <v>0.78749000000000002</v>
      </c>
      <c r="J67">
        <v>0.72250000000000003</v>
      </c>
      <c r="K67">
        <v>0.85831999999999997</v>
      </c>
      <c r="L67" t="s">
        <v>5</v>
      </c>
      <c r="M67">
        <v>13</v>
      </c>
      <c r="N67">
        <v>11896</v>
      </c>
      <c r="O67">
        <v>2833</v>
      </c>
      <c r="P67">
        <v>23.814699999999998</v>
      </c>
      <c r="Q67" t="s">
        <v>4</v>
      </c>
      <c r="R67" t="s">
        <v>4</v>
      </c>
      <c r="S67" t="s">
        <v>4</v>
      </c>
      <c r="T67" t="s">
        <v>4</v>
      </c>
      <c r="U67" t="s">
        <v>4</v>
      </c>
      <c r="V67" t="s">
        <v>4</v>
      </c>
      <c r="W67" t="s">
        <v>4</v>
      </c>
      <c r="X67" t="s">
        <v>4</v>
      </c>
      <c r="Y67" t="s">
        <v>4</v>
      </c>
      <c r="Z67" t="s">
        <v>4</v>
      </c>
      <c r="AA67" t="s">
        <v>4</v>
      </c>
      <c r="AB67" t="s">
        <v>4</v>
      </c>
      <c r="AC67"/>
      <c r="AD67"/>
      <c r="AE67"/>
      <c r="AF67"/>
      <c r="AG67"/>
      <c r="AH67"/>
      <c r="AI67"/>
      <c r="AJ67"/>
      <c r="AK67"/>
    </row>
    <row r="68" spans="1:37" x14ac:dyDescent="0.25">
      <c r="A68" t="s">
        <v>19</v>
      </c>
      <c r="B68">
        <v>2</v>
      </c>
      <c r="C68">
        <v>0</v>
      </c>
      <c r="D68">
        <v>0</v>
      </c>
      <c r="E68">
        <v>0.67993999999999999</v>
      </c>
      <c r="F68">
        <v>0.46977000000000002</v>
      </c>
      <c r="G68">
        <v>0.98414000000000001</v>
      </c>
      <c r="H68">
        <v>4.0899999999999999E-2</v>
      </c>
      <c r="I68">
        <v>0.46418999999999999</v>
      </c>
      <c r="J68">
        <v>0.34188000000000002</v>
      </c>
      <c r="K68">
        <v>0.63026000000000004</v>
      </c>
      <c r="L68" t="s">
        <v>5</v>
      </c>
      <c r="M68"/>
      <c r="N68" t="s">
        <v>4</v>
      </c>
      <c r="O68">
        <v>170</v>
      </c>
      <c r="P68">
        <v>1.4291</v>
      </c>
      <c r="Q68" t="s">
        <v>4</v>
      </c>
      <c r="R68" t="s">
        <v>4</v>
      </c>
      <c r="S68" t="s">
        <v>4</v>
      </c>
      <c r="T68" t="s">
        <v>4</v>
      </c>
      <c r="U68" t="s">
        <v>4</v>
      </c>
      <c r="V68" t="s">
        <v>4</v>
      </c>
      <c r="W68" t="s">
        <v>4</v>
      </c>
      <c r="X68" t="s">
        <v>4</v>
      </c>
      <c r="Y68" t="s">
        <v>4</v>
      </c>
      <c r="Z68" t="s">
        <v>4</v>
      </c>
      <c r="AA68" t="s">
        <v>4</v>
      </c>
      <c r="AB68" t="s">
        <v>4</v>
      </c>
      <c r="AC68"/>
      <c r="AD68"/>
      <c r="AE68"/>
      <c r="AF68"/>
      <c r="AG68"/>
      <c r="AH68"/>
      <c r="AI68"/>
      <c r="AJ68"/>
      <c r="AK68"/>
    </row>
    <row r="69" spans="1:37" x14ac:dyDescent="0.25">
      <c r="A69" t="s">
        <v>19</v>
      </c>
      <c r="B69" t="s">
        <v>20</v>
      </c>
      <c r="C69">
        <v>0</v>
      </c>
      <c r="D69">
        <v>0</v>
      </c>
      <c r="E69">
        <v>0.80166000000000004</v>
      </c>
      <c r="F69">
        <v>0.52059</v>
      </c>
      <c r="G69">
        <v>1.2344599999999999</v>
      </c>
      <c r="H69">
        <v>0.3155</v>
      </c>
      <c r="I69">
        <v>0.53105999999999998</v>
      </c>
      <c r="J69">
        <v>0.36906</v>
      </c>
      <c r="K69">
        <v>0.76417000000000002</v>
      </c>
      <c r="L69">
        <v>6.9999999999999999E-4</v>
      </c>
      <c r="M69"/>
      <c r="N69" t="s">
        <v>4</v>
      </c>
      <c r="O69">
        <v>118</v>
      </c>
      <c r="P69">
        <v>0.9919</v>
      </c>
      <c r="Q69" t="s">
        <v>4</v>
      </c>
      <c r="R69" t="s">
        <v>4</v>
      </c>
      <c r="S69" t="s">
        <v>4</v>
      </c>
      <c r="T69" t="s">
        <v>4</v>
      </c>
      <c r="U69" t="s">
        <v>4</v>
      </c>
      <c r="V69" t="s">
        <v>4</v>
      </c>
      <c r="W69" t="s">
        <v>4</v>
      </c>
      <c r="X69" t="s">
        <v>4</v>
      </c>
      <c r="Y69" t="s">
        <v>4</v>
      </c>
      <c r="Z69" t="s">
        <v>4</v>
      </c>
      <c r="AA69" t="s">
        <v>4</v>
      </c>
      <c r="AB69" t="s">
        <v>4</v>
      </c>
      <c r="AC69"/>
      <c r="AD69"/>
      <c r="AE69"/>
      <c r="AF69"/>
      <c r="AG69"/>
      <c r="AH69"/>
      <c r="AI69"/>
      <c r="AJ69"/>
      <c r="AK69"/>
    </row>
    <row r="70" spans="1:37" x14ac:dyDescent="0.25">
      <c r="A70" t="s">
        <v>21</v>
      </c>
      <c r="B70" t="s">
        <v>22</v>
      </c>
      <c r="C70" t="s">
        <v>22</v>
      </c>
      <c r="D70">
        <v>0</v>
      </c>
      <c r="E70" t="s">
        <v>4</v>
      </c>
      <c r="F70" t="s">
        <v>4</v>
      </c>
      <c r="G70" t="s">
        <v>4</v>
      </c>
      <c r="H70" t="s">
        <v>4</v>
      </c>
      <c r="I70" t="s">
        <v>4</v>
      </c>
      <c r="J70" t="s">
        <v>4</v>
      </c>
      <c r="K70" t="s">
        <v>4</v>
      </c>
      <c r="L70" t="s">
        <v>4</v>
      </c>
      <c r="M70"/>
      <c r="N70" t="s">
        <v>4</v>
      </c>
      <c r="O70">
        <v>5537</v>
      </c>
      <c r="P70">
        <v>46.545099999999998</v>
      </c>
      <c r="Q70" t="s">
        <v>4</v>
      </c>
      <c r="R70" t="s">
        <v>4</v>
      </c>
      <c r="S70" t="s">
        <v>4</v>
      </c>
      <c r="T70" t="s">
        <v>4</v>
      </c>
      <c r="U70" t="s">
        <v>4</v>
      </c>
      <c r="V70" t="s">
        <v>4</v>
      </c>
      <c r="W70" t="s">
        <v>4</v>
      </c>
      <c r="X70" t="s">
        <v>4</v>
      </c>
      <c r="Y70" t="s">
        <v>4</v>
      </c>
      <c r="Z70" t="s">
        <v>4</v>
      </c>
      <c r="AA70" t="s">
        <v>4</v>
      </c>
      <c r="AB70" t="s">
        <v>4</v>
      </c>
      <c r="AC70"/>
      <c r="AD70"/>
      <c r="AE70"/>
      <c r="AF70"/>
      <c r="AG70"/>
      <c r="AH70"/>
      <c r="AI70"/>
      <c r="AJ70"/>
      <c r="AK70"/>
    </row>
    <row r="71" spans="1:37" x14ac:dyDescent="0.25">
      <c r="A71" t="s">
        <v>21</v>
      </c>
      <c r="B71" t="s">
        <v>23</v>
      </c>
      <c r="C71" t="s">
        <v>22</v>
      </c>
      <c r="D71">
        <v>0</v>
      </c>
      <c r="E71">
        <v>0.57011999999999996</v>
      </c>
      <c r="F71">
        <v>0.51115999999999995</v>
      </c>
      <c r="G71">
        <v>0.63587000000000005</v>
      </c>
      <c r="H71" t="s">
        <v>5</v>
      </c>
      <c r="I71">
        <v>0.58869000000000005</v>
      </c>
      <c r="J71">
        <v>0.54456000000000004</v>
      </c>
      <c r="K71">
        <v>0.63639000000000001</v>
      </c>
      <c r="L71" t="s">
        <v>5</v>
      </c>
      <c r="M71">
        <v>13</v>
      </c>
      <c r="N71">
        <v>11896</v>
      </c>
      <c r="O71">
        <v>5316</v>
      </c>
      <c r="P71">
        <v>44.6873</v>
      </c>
      <c r="Q71" t="s">
        <v>4</v>
      </c>
      <c r="R71" t="s">
        <v>4</v>
      </c>
      <c r="S71" t="s">
        <v>4</v>
      </c>
      <c r="T71" t="s">
        <v>4</v>
      </c>
      <c r="U71" t="s">
        <v>4</v>
      </c>
      <c r="V71" t="s">
        <v>4</v>
      </c>
      <c r="W71" t="s">
        <v>4</v>
      </c>
      <c r="X71" t="s">
        <v>4</v>
      </c>
      <c r="Y71" t="s">
        <v>4</v>
      </c>
      <c r="Z71" t="s">
        <v>4</v>
      </c>
      <c r="AA71" t="s">
        <v>4</v>
      </c>
      <c r="AB71" t="s">
        <v>4</v>
      </c>
      <c r="AC71"/>
      <c r="AD71"/>
      <c r="AE71"/>
      <c r="AF71"/>
      <c r="AG71"/>
      <c r="AH71"/>
      <c r="AI71"/>
      <c r="AJ71"/>
      <c r="AK71"/>
    </row>
    <row r="72" spans="1:37" x14ac:dyDescent="0.25">
      <c r="A72" t="s">
        <v>21</v>
      </c>
      <c r="B72" t="s">
        <v>24</v>
      </c>
      <c r="C72" t="s">
        <v>22</v>
      </c>
      <c r="D72">
        <v>0</v>
      </c>
      <c r="E72">
        <v>0.77702000000000004</v>
      </c>
      <c r="F72">
        <v>0.65342</v>
      </c>
      <c r="G72">
        <v>0.92400000000000004</v>
      </c>
      <c r="H72">
        <v>4.3E-3</v>
      </c>
      <c r="I72">
        <v>0.76134999999999997</v>
      </c>
      <c r="J72">
        <v>0.66417000000000004</v>
      </c>
      <c r="K72">
        <v>0.87273999999999996</v>
      </c>
      <c r="L72" t="s">
        <v>5</v>
      </c>
      <c r="M72"/>
      <c r="N72" t="s">
        <v>4</v>
      </c>
      <c r="O72">
        <v>1043</v>
      </c>
      <c r="P72">
        <v>8.7676999999999996</v>
      </c>
      <c r="Q72" t="s">
        <v>4</v>
      </c>
      <c r="R72" t="s">
        <v>4</v>
      </c>
      <c r="S72" t="s">
        <v>4</v>
      </c>
      <c r="T72" t="s">
        <v>4</v>
      </c>
      <c r="U72" t="s">
        <v>4</v>
      </c>
      <c r="V72" t="s">
        <v>4</v>
      </c>
      <c r="W72" t="s">
        <v>4</v>
      </c>
      <c r="X72" t="s">
        <v>4</v>
      </c>
      <c r="Y72" t="s">
        <v>4</v>
      </c>
      <c r="Z72" t="s">
        <v>4</v>
      </c>
      <c r="AA72" t="s">
        <v>4</v>
      </c>
      <c r="AB72" t="s">
        <v>4</v>
      </c>
      <c r="AC72"/>
      <c r="AD72"/>
      <c r="AE72"/>
      <c r="AF72"/>
      <c r="AG72"/>
      <c r="AH72"/>
      <c r="AI72"/>
      <c r="AJ72"/>
      <c r="AK72"/>
    </row>
    <row r="73" spans="1:37" x14ac:dyDescent="0.25">
      <c r="A73" t="s">
        <v>68</v>
      </c>
      <c r="B73">
        <v>1</v>
      </c>
      <c r="C73">
        <v>1</v>
      </c>
      <c r="D73">
        <v>0</v>
      </c>
      <c r="E73" t="s">
        <v>4</v>
      </c>
      <c r="F73" t="s">
        <v>4</v>
      </c>
      <c r="G73" t="s">
        <v>4</v>
      </c>
      <c r="H73" t="s">
        <v>4</v>
      </c>
      <c r="I73" t="s">
        <v>4</v>
      </c>
      <c r="J73" t="s">
        <v>4</v>
      </c>
      <c r="K73" t="s">
        <v>4</v>
      </c>
      <c r="L73" t="s">
        <v>4</v>
      </c>
      <c r="M73"/>
      <c r="N73" t="s">
        <v>4</v>
      </c>
      <c r="O73">
        <v>2939</v>
      </c>
      <c r="P73">
        <v>24.7058</v>
      </c>
      <c r="Q73" t="s">
        <v>4</v>
      </c>
      <c r="R73" t="s">
        <v>4</v>
      </c>
      <c r="S73" t="s">
        <v>4</v>
      </c>
      <c r="T73" t="s">
        <v>4</v>
      </c>
      <c r="U73" t="s">
        <v>4</v>
      </c>
      <c r="V73" t="s">
        <v>4</v>
      </c>
      <c r="W73" t="s">
        <v>4</v>
      </c>
      <c r="X73" t="s">
        <v>4</v>
      </c>
      <c r="Y73" t="s">
        <v>4</v>
      </c>
      <c r="Z73" t="s">
        <v>4</v>
      </c>
      <c r="AA73" t="s">
        <v>4</v>
      </c>
      <c r="AB73" t="s">
        <v>4</v>
      </c>
      <c r="AC73"/>
      <c r="AD73"/>
      <c r="AE73"/>
      <c r="AF73"/>
      <c r="AG73"/>
      <c r="AH73"/>
      <c r="AI73"/>
      <c r="AJ73"/>
      <c r="AK73"/>
    </row>
    <row r="74" spans="1:37" x14ac:dyDescent="0.25">
      <c r="A74" t="s">
        <v>68</v>
      </c>
      <c r="B74">
        <v>2</v>
      </c>
      <c r="C74">
        <v>1</v>
      </c>
      <c r="D74">
        <v>0</v>
      </c>
      <c r="E74">
        <v>1.0062199999999999</v>
      </c>
      <c r="F74">
        <v>0.90103999999999995</v>
      </c>
      <c r="G74">
        <v>1.12368</v>
      </c>
      <c r="H74">
        <v>0.9123</v>
      </c>
      <c r="I74">
        <v>1.06504</v>
      </c>
      <c r="J74">
        <v>0.96947000000000005</v>
      </c>
      <c r="K74">
        <v>1.17004</v>
      </c>
      <c r="L74">
        <v>0.189</v>
      </c>
      <c r="M74">
        <v>13</v>
      </c>
      <c r="N74">
        <v>11896</v>
      </c>
      <c r="O74">
        <v>4853</v>
      </c>
      <c r="P74">
        <v>40.795200000000001</v>
      </c>
      <c r="Q74" t="s">
        <v>4</v>
      </c>
      <c r="R74" t="s">
        <v>4</v>
      </c>
      <c r="S74" t="s">
        <v>4</v>
      </c>
      <c r="T74" t="s">
        <v>4</v>
      </c>
      <c r="U74" t="s">
        <v>4</v>
      </c>
      <c r="V74" t="s">
        <v>4</v>
      </c>
      <c r="W74" t="s">
        <v>4</v>
      </c>
      <c r="X74" t="s">
        <v>4</v>
      </c>
      <c r="Y74" t="s">
        <v>4</v>
      </c>
      <c r="Z74" t="s">
        <v>4</v>
      </c>
      <c r="AA74" t="s">
        <v>4</v>
      </c>
      <c r="AB74" t="s">
        <v>4</v>
      </c>
      <c r="AC74"/>
      <c r="AD74"/>
      <c r="AE74"/>
      <c r="AF74"/>
      <c r="AG74"/>
      <c r="AH74"/>
      <c r="AI74"/>
      <c r="AJ74"/>
      <c r="AK74"/>
    </row>
    <row r="75" spans="1:37" x14ac:dyDescent="0.25">
      <c r="A75" t="s">
        <v>68</v>
      </c>
      <c r="B75">
        <v>3</v>
      </c>
      <c r="C75">
        <v>1</v>
      </c>
      <c r="D75">
        <v>0</v>
      </c>
      <c r="E75">
        <v>0.99528000000000005</v>
      </c>
      <c r="F75">
        <v>0.87268999999999997</v>
      </c>
      <c r="G75">
        <v>1.1350899999999999</v>
      </c>
      <c r="H75">
        <v>0.94379999999999997</v>
      </c>
      <c r="I75">
        <v>1.0587500000000001</v>
      </c>
      <c r="J75">
        <v>0.94816</v>
      </c>
      <c r="K75">
        <v>1.18222</v>
      </c>
      <c r="L75">
        <v>0.3105</v>
      </c>
      <c r="M75"/>
      <c r="N75" t="s">
        <v>4</v>
      </c>
      <c r="O75">
        <v>2436</v>
      </c>
      <c r="P75">
        <v>20.477499999999999</v>
      </c>
      <c r="Q75" t="s">
        <v>4</v>
      </c>
      <c r="R75" t="s">
        <v>4</v>
      </c>
      <c r="S75" t="s">
        <v>4</v>
      </c>
      <c r="T75" t="s">
        <v>4</v>
      </c>
      <c r="U75" t="s">
        <v>4</v>
      </c>
      <c r="V75" t="s">
        <v>4</v>
      </c>
      <c r="W75" t="s">
        <v>4</v>
      </c>
      <c r="X75" t="s">
        <v>4</v>
      </c>
      <c r="Y75" t="s">
        <v>4</v>
      </c>
      <c r="Z75" t="s">
        <v>4</v>
      </c>
      <c r="AA75" t="s">
        <v>4</v>
      </c>
      <c r="AB75" t="s">
        <v>4</v>
      </c>
      <c r="AC75"/>
      <c r="AD75"/>
      <c r="AE75"/>
      <c r="AF75"/>
      <c r="AG75"/>
      <c r="AH75"/>
      <c r="AI75"/>
      <c r="AJ75"/>
      <c r="AK75"/>
    </row>
    <row r="76" spans="1:37" x14ac:dyDescent="0.25">
      <c r="A76" t="s">
        <v>68</v>
      </c>
      <c r="B76" t="s">
        <v>69</v>
      </c>
      <c r="C76">
        <v>1</v>
      </c>
      <c r="D76">
        <v>0</v>
      </c>
      <c r="E76">
        <v>0.98441999999999996</v>
      </c>
      <c r="F76">
        <v>0.84458999999999995</v>
      </c>
      <c r="G76">
        <v>1.1474</v>
      </c>
      <c r="H76">
        <v>0.84079999999999999</v>
      </c>
      <c r="I76">
        <v>0.90673999999999999</v>
      </c>
      <c r="J76">
        <v>0.80239000000000005</v>
      </c>
      <c r="K76">
        <v>1.0246599999999999</v>
      </c>
      <c r="L76">
        <v>0.11650000000000001</v>
      </c>
      <c r="M76"/>
      <c r="N76" t="s">
        <v>4</v>
      </c>
      <c r="O76">
        <v>1668</v>
      </c>
      <c r="P76">
        <v>14.0215</v>
      </c>
      <c r="Q76" t="s">
        <v>4</v>
      </c>
      <c r="R76" t="s">
        <v>4</v>
      </c>
      <c r="S76" t="s">
        <v>4</v>
      </c>
      <c r="T76" t="s">
        <v>4</v>
      </c>
      <c r="U76" t="s">
        <v>4</v>
      </c>
      <c r="V76" t="s">
        <v>4</v>
      </c>
      <c r="W76" t="s">
        <v>4</v>
      </c>
      <c r="X76" t="s">
        <v>4</v>
      </c>
      <c r="Y76" t="s">
        <v>4</v>
      </c>
      <c r="Z76" t="s">
        <v>4</v>
      </c>
      <c r="AA76" t="s">
        <v>4</v>
      </c>
      <c r="AB76" t="s">
        <v>4</v>
      </c>
      <c r="AC76"/>
      <c r="AD76"/>
      <c r="AE76"/>
      <c r="AF76"/>
      <c r="AG76"/>
      <c r="AH76"/>
      <c r="AI76"/>
      <c r="AJ76"/>
      <c r="AK76"/>
    </row>
    <row r="77" spans="1:37" x14ac:dyDescent="0.25">
      <c r="A77" t="s">
        <v>70</v>
      </c>
      <c r="B77">
        <v>0</v>
      </c>
      <c r="C77">
        <v>0</v>
      </c>
      <c r="D77">
        <v>0</v>
      </c>
      <c r="E77" t="s">
        <v>4</v>
      </c>
      <c r="F77" t="s">
        <v>4</v>
      </c>
      <c r="G77" t="s">
        <v>4</v>
      </c>
      <c r="H77" t="s">
        <v>4</v>
      </c>
      <c r="I77" t="s">
        <v>4</v>
      </c>
      <c r="J77" t="s">
        <v>4</v>
      </c>
      <c r="K77" t="s">
        <v>4</v>
      </c>
      <c r="L77" t="s">
        <v>4</v>
      </c>
      <c r="M77"/>
      <c r="N77" t="s">
        <v>4</v>
      </c>
      <c r="O77">
        <v>11522</v>
      </c>
      <c r="P77">
        <v>96.856099999999998</v>
      </c>
      <c r="Q77" t="s">
        <v>4</v>
      </c>
      <c r="R77" t="s">
        <v>4</v>
      </c>
      <c r="S77" t="s">
        <v>4</v>
      </c>
      <c r="T77" t="s">
        <v>4</v>
      </c>
      <c r="U77" t="s">
        <v>4</v>
      </c>
      <c r="V77" t="s">
        <v>4</v>
      </c>
      <c r="W77" t="s">
        <v>4</v>
      </c>
      <c r="X77" t="s">
        <v>4</v>
      </c>
      <c r="Y77" t="s">
        <v>4</v>
      </c>
      <c r="Z77" t="s">
        <v>4</v>
      </c>
      <c r="AA77" t="s">
        <v>4</v>
      </c>
      <c r="AB77" t="s">
        <v>4</v>
      </c>
      <c r="AC77"/>
      <c r="AD77"/>
      <c r="AE77"/>
      <c r="AF77"/>
      <c r="AG77"/>
      <c r="AH77"/>
      <c r="AI77"/>
      <c r="AJ77"/>
      <c r="AK77"/>
    </row>
    <row r="78" spans="1:37" x14ac:dyDescent="0.25">
      <c r="A78" t="s">
        <v>70</v>
      </c>
      <c r="B78">
        <v>1</v>
      </c>
      <c r="C78">
        <v>0</v>
      </c>
      <c r="D78">
        <v>0</v>
      </c>
      <c r="E78">
        <v>1.1588000000000001</v>
      </c>
      <c r="F78">
        <v>0.88704000000000005</v>
      </c>
      <c r="G78">
        <v>1.5138100000000001</v>
      </c>
      <c r="H78">
        <v>0.2797</v>
      </c>
      <c r="I78">
        <v>1.02536</v>
      </c>
      <c r="J78">
        <v>0.82957000000000003</v>
      </c>
      <c r="K78">
        <v>1.26736</v>
      </c>
      <c r="L78">
        <v>0.81679999999999997</v>
      </c>
      <c r="M78">
        <v>13</v>
      </c>
      <c r="N78">
        <v>11896</v>
      </c>
      <c r="O78">
        <v>374</v>
      </c>
      <c r="P78">
        <v>3.1438999999999999</v>
      </c>
      <c r="Q78" t="s">
        <v>4</v>
      </c>
      <c r="R78" t="s">
        <v>4</v>
      </c>
      <c r="S78" t="s">
        <v>4</v>
      </c>
      <c r="T78" t="s">
        <v>4</v>
      </c>
      <c r="U78" t="s">
        <v>4</v>
      </c>
      <c r="V78" t="s">
        <v>4</v>
      </c>
      <c r="W78" t="s">
        <v>4</v>
      </c>
      <c r="X78" t="s">
        <v>4</v>
      </c>
      <c r="Y78" t="s">
        <v>4</v>
      </c>
      <c r="Z78" t="s">
        <v>4</v>
      </c>
      <c r="AA78" t="s">
        <v>4</v>
      </c>
      <c r="AB78" t="s">
        <v>4</v>
      </c>
      <c r="AC78"/>
      <c r="AD78"/>
      <c r="AE78"/>
      <c r="AF78"/>
      <c r="AG78"/>
      <c r="AH78"/>
      <c r="AI78"/>
      <c r="AJ78"/>
      <c r="AK78"/>
    </row>
    <row r="79" spans="1:37" x14ac:dyDescent="0.25">
      <c r="A79" t="s">
        <v>50</v>
      </c>
      <c r="B79"/>
      <c r="C79"/>
      <c r="D79">
        <v>0</v>
      </c>
      <c r="E79">
        <v>0.95657000000000003</v>
      </c>
      <c r="F79">
        <v>0.90659999999999996</v>
      </c>
      <c r="G79">
        <v>1.00929</v>
      </c>
      <c r="H79">
        <v>0.1047</v>
      </c>
      <c r="I79">
        <v>0.79737999999999998</v>
      </c>
      <c r="J79">
        <v>0.76853000000000005</v>
      </c>
      <c r="K79">
        <v>0.82730999999999999</v>
      </c>
      <c r="L79" t="s">
        <v>5</v>
      </c>
      <c r="M79"/>
      <c r="N79">
        <v>11896</v>
      </c>
      <c r="O79" t="s">
        <v>4</v>
      </c>
      <c r="P79" t="s">
        <v>4</v>
      </c>
      <c r="Q79">
        <v>0</v>
      </c>
      <c r="R79">
        <v>1</v>
      </c>
      <c r="S79">
        <v>3.6684199999999998</v>
      </c>
      <c r="T79">
        <v>3.2438600000000002</v>
      </c>
      <c r="U79">
        <v>2.1812499999999999</v>
      </c>
      <c r="V79">
        <v>1.5377799999999999</v>
      </c>
      <c r="W79">
        <v>0.31270999999999999</v>
      </c>
      <c r="X79">
        <v>-0.20352999999999999</v>
      </c>
      <c r="Y79">
        <v>-0.64349000000000001</v>
      </c>
      <c r="Z79">
        <v>-1.1495200000000001</v>
      </c>
      <c r="AA79">
        <v>-1.63768</v>
      </c>
      <c r="AB79">
        <v>-4.9322800000000004</v>
      </c>
      <c r="AC79"/>
      <c r="AD79"/>
      <c r="AE79"/>
      <c r="AF79"/>
      <c r="AG79"/>
      <c r="AH79"/>
      <c r="AI79"/>
      <c r="AJ79"/>
      <c r="AK79"/>
    </row>
    <row r="80" spans="1:37" x14ac:dyDescent="0.25">
      <c r="A80" t="s">
        <v>51</v>
      </c>
      <c r="B80" t="s">
        <v>52</v>
      </c>
      <c r="C80" t="s">
        <v>53</v>
      </c>
      <c r="D80">
        <v>0</v>
      </c>
      <c r="E80">
        <v>0.93481000000000003</v>
      </c>
      <c r="F80">
        <v>0.85638999999999998</v>
      </c>
      <c r="G80">
        <v>1.02041</v>
      </c>
      <c r="H80">
        <v>0.13150000000000001</v>
      </c>
      <c r="I80">
        <v>0.90988000000000002</v>
      </c>
      <c r="J80">
        <v>0.84492999999999996</v>
      </c>
      <c r="K80">
        <v>0.97982999999999998</v>
      </c>
      <c r="L80">
        <v>1.24E-2</v>
      </c>
      <c r="M80">
        <v>13</v>
      </c>
      <c r="N80">
        <v>11896</v>
      </c>
      <c r="O80">
        <v>5359</v>
      </c>
      <c r="P80">
        <v>45.0488</v>
      </c>
      <c r="Q80" t="s">
        <v>4</v>
      </c>
      <c r="R80" t="s">
        <v>4</v>
      </c>
      <c r="S80" t="s">
        <v>4</v>
      </c>
      <c r="T80" t="s">
        <v>4</v>
      </c>
      <c r="U80" t="s">
        <v>4</v>
      </c>
      <c r="V80" t="s">
        <v>4</v>
      </c>
      <c r="W80" t="s">
        <v>4</v>
      </c>
      <c r="X80" t="s">
        <v>4</v>
      </c>
      <c r="Y80" t="s">
        <v>4</v>
      </c>
      <c r="Z80" t="s">
        <v>4</v>
      </c>
      <c r="AA80" t="s">
        <v>4</v>
      </c>
      <c r="AB80" t="s">
        <v>4</v>
      </c>
      <c r="AC80"/>
      <c r="AD80"/>
      <c r="AE80"/>
      <c r="AF80"/>
      <c r="AG80"/>
      <c r="AH80"/>
      <c r="AI80"/>
      <c r="AJ80"/>
      <c r="AK80"/>
    </row>
    <row r="81" spans="1:37" x14ac:dyDescent="0.25">
      <c r="A81" t="s">
        <v>51</v>
      </c>
      <c r="B81" t="s">
        <v>53</v>
      </c>
      <c r="C81" t="s">
        <v>53</v>
      </c>
      <c r="D81">
        <v>0</v>
      </c>
      <c r="E81" t="s">
        <v>4</v>
      </c>
      <c r="F81" t="s">
        <v>4</v>
      </c>
      <c r="G81" t="s">
        <v>4</v>
      </c>
      <c r="H81" t="s">
        <v>4</v>
      </c>
      <c r="I81" t="s">
        <v>4</v>
      </c>
      <c r="J81" t="s">
        <v>4</v>
      </c>
      <c r="K81" t="s">
        <v>4</v>
      </c>
      <c r="L81" t="s">
        <v>4</v>
      </c>
      <c r="M81"/>
      <c r="N81" t="s">
        <v>4</v>
      </c>
      <c r="O81">
        <v>6537</v>
      </c>
      <c r="P81">
        <v>54.9512</v>
      </c>
      <c r="Q81" t="s">
        <v>4</v>
      </c>
      <c r="R81" t="s">
        <v>4</v>
      </c>
      <c r="S81" t="s">
        <v>4</v>
      </c>
      <c r="T81" t="s">
        <v>4</v>
      </c>
      <c r="U81" t="s">
        <v>4</v>
      </c>
      <c r="V81" t="s">
        <v>4</v>
      </c>
      <c r="W81" t="s">
        <v>4</v>
      </c>
      <c r="X81" t="s">
        <v>4</v>
      </c>
      <c r="Y81" t="s">
        <v>4</v>
      </c>
      <c r="Z81" t="s">
        <v>4</v>
      </c>
      <c r="AA81" t="s">
        <v>4</v>
      </c>
      <c r="AB81" t="s">
        <v>4</v>
      </c>
      <c r="AC81"/>
      <c r="AD81"/>
      <c r="AE81"/>
      <c r="AF81"/>
      <c r="AG81"/>
      <c r="AH81"/>
      <c r="AI81"/>
      <c r="AJ81"/>
      <c r="AK81"/>
    </row>
    <row r="82" spans="1:37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</row>
    <row r="83" spans="1:37" x14ac:dyDescent="0.25">
      <c r="A83" t="s">
        <v>138</v>
      </c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DFE731-8CFE-408C-BF6E-215319CE94B3}">
  <ds:schemaRefs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175f2bb9-7ea2-4dfb-aa70-2a37afa654a9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E81335C-F721-495C-AAAC-2DB1650148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D197927-7C1E-4457-B0EE-36DCDB4366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2</vt:i4>
      </vt:variant>
    </vt:vector>
  </HeadingPairs>
  <TitlesOfParts>
    <vt:vector size="8" baseType="lpstr">
      <vt:lpstr>Suppltbl_adult</vt:lpstr>
      <vt:lpstr>Suppltbl_kids</vt:lpstr>
      <vt:lpstr>fig_data</vt:lpstr>
      <vt:lpstr>tbl_data</vt:lpstr>
      <vt:lpstr>Odds_adults</vt:lpstr>
      <vt:lpstr>Odds_kids</vt:lpstr>
      <vt:lpstr>fig_adult</vt:lpstr>
      <vt:lpstr>fig_kids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Prior</dc:creator>
  <cp:lastModifiedBy>John-Michael Bowes</cp:lastModifiedBy>
  <cp:lastPrinted>2016-08-24T14:47:50Z</cp:lastPrinted>
  <dcterms:created xsi:type="dcterms:W3CDTF">2016-05-09T20:07:28Z</dcterms:created>
  <dcterms:modified xsi:type="dcterms:W3CDTF">2021-06-23T20:01:10Z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